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Tahir lali\PROJECT SAMPLES - BIDDING PARTNERS\"/>
    </mc:Choice>
  </mc:AlternateContent>
  <bookViews>
    <workbookView xWindow="-105" yWindow="-105" windowWidth="25815" windowHeight="14025" activeTab="1"/>
  </bookViews>
  <sheets>
    <sheet name="SUMMARY" sheetId="21" r:id="rId1"/>
    <sheet name="Detailed Estimate" sheetId="20" r:id="rId2"/>
  </sheets>
  <definedNames>
    <definedName name="_xlnm._FilterDatabase" localSheetId="1" hidden="1">'Detailed Estimate'!$E$1:$E$104</definedName>
    <definedName name="_xlnm.Print_Area" localSheetId="1">'Detailed Estimate'!$A$1:$Q$73</definedName>
    <definedName name="_xlnm.Print_Area" localSheetId="0">SUMMARY!$A$1:$K$18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" i="20" l="1"/>
  <c r="A12" i="20" s="1"/>
  <c r="A13" i="20"/>
  <c r="A14" i="20"/>
  <c r="A15" i="20"/>
  <c r="A16" i="20"/>
  <c r="A17" i="20"/>
  <c r="A30" i="20"/>
  <c r="A31" i="20"/>
  <c r="A46" i="20"/>
  <c r="A47" i="20"/>
  <c r="A10" i="20"/>
  <c r="A18" i="20" l="1"/>
  <c r="A19" i="20" s="1"/>
  <c r="N68" i="20"/>
  <c r="N69" i="20"/>
  <c r="N65" i="20"/>
  <c r="N64" i="20"/>
  <c r="N63" i="20"/>
  <c r="N62" i="20"/>
  <c r="N61" i="20"/>
  <c r="N60" i="20"/>
  <c r="N50" i="20"/>
  <c r="N55" i="20"/>
  <c r="N54" i="20"/>
  <c r="N53" i="20"/>
  <c r="N52" i="20"/>
  <c r="N59" i="20"/>
  <c r="N58" i="20"/>
  <c r="N56" i="20"/>
  <c r="N57" i="20"/>
  <c r="N49" i="20"/>
  <c r="N48" i="20"/>
  <c r="A20" i="20" l="1"/>
  <c r="N66" i="20"/>
  <c r="N51" i="20"/>
  <c r="A21" i="20" l="1"/>
  <c r="A22" i="20"/>
  <c r="N45" i="20"/>
  <c r="N44" i="20"/>
  <c r="N43" i="20"/>
  <c r="N42" i="20"/>
  <c r="N41" i="20"/>
  <c r="N40" i="20"/>
  <c r="N39" i="20"/>
  <c r="N38" i="20"/>
  <c r="N37" i="20"/>
  <c r="N36" i="20"/>
  <c r="N35" i="20"/>
  <c r="N34" i="20"/>
  <c r="N33" i="20"/>
  <c r="N32" i="20"/>
  <c r="A23" i="20" l="1"/>
  <c r="A70" i="20"/>
  <c r="A24" i="20" l="1"/>
  <c r="A25" i="20"/>
  <c r="H69" i="20"/>
  <c r="H68" i="20"/>
  <c r="H67" i="20"/>
  <c r="H66" i="20"/>
  <c r="H65" i="20"/>
  <c r="K65" i="20" s="1"/>
  <c r="H64" i="20"/>
  <c r="H63" i="20"/>
  <c r="H62" i="20"/>
  <c r="H61" i="20"/>
  <c r="H60" i="20"/>
  <c r="H59" i="20"/>
  <c r="H58" i="20"/>
  <c r="H57" i="20"/>
  <c r="H56" i="20"/>
  <c r="H55" i="20"/>
  <c r="H54" i="20"/>
  <c r="H53" i="20"/>
  <c r="H52" i="20"/>
  <c r="H51" i="20"/>
  <c r="H50" i="20"/>
  <c r="H49" i="20"/>
  <c r="H48" i="20"/>
  <c r="H45" i="20"/>
  <c r="O45" i="20" s="1"/>
  <c r="H44" i="20"/>
  <c r="H43" i="20"/>
  <c r="O43" i="20" s="1"/>
  <c r="H42" i="20"/>
  <c r="O42" i="20" s="1"/>
  <c r="H41" i="20"/>
  <c r="M41" i="20" s="1"/>
  <c r="H40" i="20"/>
  <c r="H39" i="20"/>
  <c r="O39" i="20" s="1"/>
  <c r="H38" i="20"/>
  <c r="O38" i="20" s="1"/>
  <c r="H37" i="20"/>
  <c r="O37" i="20" s="1"/>
  <c r="H36" i="20"/>
  <c r="H35" i="20"/>
  <c r="O35" i="20" s="1"/>
  <c r="H34" i="20"/>
  <c r="O34" i="20" s="1"/>
  <c r="H33" i="20"/>
  <c r="M33" i="20" s="1"/>
  <c r="H32" i="20"/>
  <c r="H29" i="20"/>
  <c r="H28" i="20"/>
  <c r="H27" i="20"/>
  <c r="H26" i="20"/>
  <c r="H25" i="20"/>
  <c r="H24" i="20"/>
  <c r="H23" i="20"/>
  <c r="H22" i="20"/>
  <c r="H21" i="20"/>
  <c r="H20" i="20"/>
  <c r="H19" i="20"/>
  <c r="H18" i="20"/>
  <c r="A26" i="20" l="1"/>
  <c r="O18" i="20"/>
  <c r="M18" i="20"/>
  <c r="K18" i="20"/>
  <c r="O26" i="20"/>
  <c r="M26" i="20"/>
  <c r="K26" i="20"/>
  <c r="O54" i="20"/>
  <c r="M54" i="20"/>
  <c r="K54" i="20"/>
  <c r="O62" i="20"/>
  <c r="M62" i="20"/>
  <c r="K62" i="20"/>
  <c r="O23" i="20"/>
  <c r="K23" i="20"/>
  <c r="M23" i="20"/>
  <c r="O55" i="20"/>
  <c r="M55" i="20"/>
  <c r="K55" i="20"/>
  <c r="O63" i="20"/>
  <c r="M63" i="20"/>
  <c r="K63" i="20"/>
  <c r="M20" i="20"/>
  <c r="K20" i="20"/>
  <c r="M24" i="20"/>
  <c r="K24" i="20"/>
  <c r="M48" i="20"/>
  <c r="K48" i="20"/>
  <c r="M52" i="20"/>
  <c r="K52" i="20"/>
  <c r="M56" i="20"/>
  <c r="K56" i="20"/>
  <c r="M60" i="20"/>
  <c r="K60" i="20"/>
  <c r="M68" i="20"/>
  <c r="K68" i="20"/>
  <c r="O22" i="20"/>
  <c r="M22" i="20"/>
  <c r="K22" i="20"/>
  <c r="O50" i="20"/>
  <c r="M50" i="20"/>
  <c r="K50" i="20"/>
  <c r="O58" i="20"/>
  <c r="M58" i="20"/>
  <c r="K58" i="20"/>
  <c r="O66" i="20"/>
  <c r="M66" i="20"/>
  <c r="K66" i="20"/>
  <c r="O19" i="20"/>
  <c r="K19" i="20"/>
  <c r="M19" i="20"/>
  <c r="O27" i="20"/>
  <c r="K27" i="20"/>
  <c r="M27" i="20"/>
  <c r="O51" i="20"/>
  <c r="M51" i="20"/>
  <c r="K51" i="20"/>
  <c r="O59" i="20"/>
  <c r="M59" i="20"/>
  <c r="K59" i="20"/>
  <c r="O67" i="20"/>
  <c r="K67" i="20"/>
  <c r="M67" i="20"/>
  <c r="K21" i="20"/>
  <c r="M21" i="20"/>
  <c r="O25" i="20"/>
  <c r="K25" i="20"/>
  <c r="M25" i="20"/>
  <c r="M49" i="20"/>
  <c r="K49" i="20"/>
  <c r="O53" i="20"/>
  <c r="M53" i="20"/>
  <c r="K53" i="20"/>
  <c r="M57" i="20"/>
  <c r="K57" i="20"/>
  <c r="O61" i="20"/>
  <c r="M61" i="20"/>
  <c r="K61" i="20"/>
  <c r="O69" i="20"/>
  <c r="K69" i="20"/>
  <c r="M69" i="20"/>
  <c r="K29" i="20"/>
  <c r="M29" i="20"/>
  <c r="M28" i="20"/>
  <c r="K28" i="20"/>
  <c r="M38" i="20"/>
  <c r="K39" i="20"/>
  <c r="O33" i="20"/>
  <c r="K37" i="20"/>
  <c r="K38" i="20"/>
  <c r="O41" i="20"/>
  <c r="K45" i="20"/>
  <c r="M65" i="20"/>
  <c r="O21" i="20"/>
  <c r="O29" i="20"/>
  <c r="K35" i="20"/>
  <c r="M37" i="20"/>
  <c r="K43" i="20"/>
  <c r="M45" i="20"/>
  <c r="O49" i="20"/>
  <c r="O57" i="20"/>
  <c r="O65" i="20"/>
  <c r="K33" i="20"/>
  <c r="K34" i="20"/>
  <c r="K41" i="20"/>
  <c r="K42" i="20"/>
  <c r="M34" i="20"/>
  <c r="M42" i="20"/>
  <c r="O24" i="20"/>
  <c r="O48" i="20"/>
  <c r="O44" i="20"/>
  <c r="M44" i="20"/>
  <c r="K44" i="20"/>
  <c r="O64" i="20"/>
  <c r="M64" i="20"/>
  <c r="K64" i="20"/>
  <c r="O20" i="20"/>
  <c r="O40" i="20"/>
  <c r="M40" i="20"/>
  <c r="K40" i="20"/>
  <c r="O60" i="20"/>
  <c r="O36" i="20"/>
  <c r="M36" i="20"/>
  <c r="K36" i="20"/>
  <c r="O56" i="20"/>
  <c r="O28" i="20"/>
  <c r="O32" i="20"/>
  <c r="M32" i="20"/>
  <c r="K32" i="20"/>
  <c r="O52" i="20"/>
  <c r="O68" i="20"/>
  <c r="M35" i="20"/>
  <c r="M39" i="20"/>
  <c r="M43" i="20"/>
  <c r="A27" i="20" l="1"/>
  <c r="P14" i="20"/>
  <c r="D9" i="21" s="1"/>
  <c r="A28" i="20" l="1"/>
  <c r="A29" i="20" s="1"/>
  <c r="A32" i="20" s="1"/>
  <c r="A33" i="20" s="1"/>
  <c r="A34" i="20" s="1"/>
  <c r="A35" i="20" s="1"/>
  <c r="A36" i="20" s="1"/>
  <c r="A37" i="20" s="1"/>
  <c r="A38" i="20" s="1"/>
  <c r="A39" i="20" s="1"/>
  <c r="A40" i="20" s="1"/>
  <c r="A41" i="20" s="1"/>
  <c r="A42" i="20" s="1"/>
  <c r="A43" i="20" s="1"/>
  <c r="A44" i="20" s="1"/>
  <c r="A45" i="20" s="1"/>
  <c r="A48" i="20" s="1"/>
  <c r="A49" i="20" s="1"/>
  <c r="A50" i="20" s="1"/>
  <c r="A51" i="20" s="1"/>
  <c r="A52" i="20" s="1"/>
  <c r="A53" i="20" s="1"/>
  <c r="A54" i="20" s="1"/>
  <c r="A55" i="20" s="1"/>
  <c r="A56" i="20" s="1"/>
  <c r="A57" i="20" s="1"/>
  <c r="A58" i="20" s="1"/>
  <c r="A59" i="20" s="1"/>
  <c r="A60" i="20" s="1"/>
  <c r="A61" i="20" s="1"/>
  <c r="A62" i="20" s="1"/>
  <c r="A63" i="20" s="1"/>
  <c r="A64" i="20" s="1"/>
  <c r="A65" i="20" s="1"/>
  <c r="A66" i="20" s="1"/>
  <c r="A67" i="20" s="1"/>
  <c r="A68" i="20" s="1"/>
  <c r="A69" i="20" s="1"/>
  <c r="A9" i="21"/>
  <c r="H12" i="20" l="1"/>
  <c r="H11" i="20"/>
  <c r="O12" i="20" l="1"/>
  <c r="O11" i="20"/>
  <c r="H10" i="20" l="1"/>
  <c r="O10" i="20" s="1"/>
  <c r="P8" i="20" l="1"/>
  <c r="D8" i="21" s="1"/>
  <c r="O71" i="20"/>
  <c r="A16" i="21"/>
  <c r="A15" i="21"/>
  <c r="A10" i="21"/>
  <c r="D11" i="21" l="1"/>
  <c r="D12" i="21" s="1"/>
  <c r="D13" i="21" s="1"/>
  <c r="O72" i="20"/>
  <c r="O73" i="20" l="1"/>
  <c r="P71" i="20" s="1"/>
  <c r="P72" i="20" l="1"/>
  <c r="P73" i="20" s="1"/>
</calcChain>
</file>

<file path=xl/sharedStrings.xml><?xml version="1.0" encoding="utf-8"?>
<sst xmlns="http://schemas.openxmlformats.org/spreadsheetml/2006/main" count="245" uniqueCount="97">
  <si>
    <t>DESCRIPTION</t>
  </si>
  <si>
    <t>UNIT COST</t>
  </si>
  <si>
    <t>SUB TOTAL</t>
  </si>
  <si>
    <t>SR #</t>
  </si>
  <si>
    <t>QTY WITH
WASTAGE</t>
  </si>
  <si>
    <t>UNIT OF
MEASURMENT</t>
  </si>
  <si>
    <t>TOTAL ITEM
COST</t>
  </si>
  <si>
    <t>TOTAL TRADE
COST</t>
  </si>
  <si>
    <t>TOTAL BID</t>
  </si>
  <si>
    <t>OVERHEAD &amp; PROFIT (25%)</t>
  </si>
  <si>
    <t>CSI SECT</t>
  </si>
  <si>
    <t>QTY.</t>
  </si>
  <si>
    <t>WASTAGE</t>
  </si>
  <si>
    <t>DIV. 01</t>
  </si>
  <si>
    <t>GENERAL REQUIREMENTS</t>
  </si>
  <si>
    <t>CSI DIV.</t>
  </si>
  <si>
    <t>TOTAL TRADE COST</t>
  </si>
  <si>
    <t>REMARKS</t>
  </si>
  <si>
    <t>DIV.01</t>
  </si>
  <si>
    <t>GENERAL CONDITIONS</t>
  </si>
  <si>
    <t>SUBTOTAL</t>
  </si>
  <si>
    <t>OVERHEAD &amp; PROFIT - 25%</t>
  </si>
  <si>
    <t>EXCLUSIONS</t>
  </si>
  <si>
    <t>ALL ITEMS NOT MENTIONED ABOVE ARE EXCLUDED</t>
  </si>
  <si>
    <t>LS</t>
  </si>
  <si>
    <t>LF</t>
  </si>
  <si>
    <t>UNIT LABOR COST</t>
  </si>
  <si>
    <t>TOTAL LABOR COST</t>
  </si>
  <si>
    <t>UNIT MATERIAL COST</t>
  </si>
  <si>
    <t>TOTAL MATERIAL COST</t>
  </si>
  <si>
    <t>EA</t>
  </si>
  <si>
    <t>REFERENCE SHEET</t>
  </si>
  <si>
    <t>DETAIL SHEET</t>
  </si>
  <si>
    <t>Allowances</t>
  </si>
  <si>
    <t>Mobilization</t>
  </si>
  <si>
    <t>HEAT VENTILATION &amp; AIR CONDITIONING</t>
  </si>
  <si>
    <t>DIV.23</t>
  </si>
  <si>
    <t>DIV. 23</t>
  </si>
  <si>
    <t>MECHANICAL DUCTS</t>
  </si>
  <si>
    <t xml:space="preserve">ALL DUCTS ARE STEEL GALVANIZED </t>
  </si>
  <si>
    <t>M-2.0</t>
  </si>
  <si>
    <t>6" Dia Mechanical Duct</t>
  </si>
  <si>
    <t>7" Dia Mechanical Duct</t>
  </si>
  <si>
    <t>8" Dia Mechanical Duct</t>
  </si>
  <si>
    <t>9" Dia Mechanical Duct</t>
  </si>
  <si>
    <t>10" Dia Mechanical Duct</t>
  </si>
  <si>
    <t>12" Dia Mechanical Duct</t>
  </si>
  <si>
    <t>14" Dia Mechanical Duct</t>
  </si>
  <si>
    <t>18" Dia Mechanical Duct</t>
  </si>
  <si>
    <t>20" Dia Mechanical Duct</t>
  </si>
  <si>
    <t>M-2.0,M1.1</t>
  </si>
  <si>
    <t>4" Dia Duct - 3'-0" LF</t>
  </si>
  <si>
    <t>4" Dia Duct Up Through Roof</t>
  </si>
  <si>
    <t>6" Dia Duct Up Through Roof</t>
  </si>
  <si>
    <t>DUCTS BENDS / FITTINGS</t>
  </si>
  <si>
    <t>6" Dia 45 Degree Bend</t>
  </si>
  <si>
    <t>8" Dia 45 Degree Bend</t>
  </si>
  <si>
    <t>9" Dia 45 Degree Bend</t>
  </si>
  <si>
    <t>12" Dia 45 Degree Bend</t>
  </si>
  <si>
    <t>10" Dia 45 Degree Bend</t>
  </si>
  <si>
    <t>14" Dia 45 Degree Bend</t>
  </si>
  <si>
    <t>9" Dia To 8" Transition Wye</t>
  </si>
  <si>
    <t>10" Dia To 7" &amp; 9" Transition Wye</t>
  </si>
  <si>
    <t>12" Dia To 6" Transition Wye</t>
  </si>
  <si>
    <t>12" Dia To 8" &amp; 10" Transition Wye</t>
  </si>
  <si>
    <t>12" Dia To 8" Transition Wye</t>
  </si>
  <si>
    <t>14" Dia To 8" &amp; 12" Transition Wye</t>
  </si>
  <si>
    <t>14" Dia To 8" Transition Wye</t>
  </si>
  <si>
    <t>14" Dia To 12" Transition Wye</t>
  </si>
  <si>
    <t>HVAC FIXTURES / EQUIPMENTS</t>
  </si>
  <si>
    <t>CS3 - (10"x6") Vent, CFM: 53, Manufacturer: Shoe Maker</t>
  </si>
  <si>
    <t>CS3 - (10"x6") Vent, CFM: 72, Manufacturer: Shoe Maker</t>
  </si>
  <si>
    <t>CS3 - (10"x8") Vent, CFM: 72, Manufacturer: Shoe Maker</t>
  </si>
  <si>
    <t>CS3 - (12"x8") Vent, CFM: 100, Manufacturer: Shoe Maker</t>
  </si>
  <si>
    <t>CS3 - (12"x8") Vent, CFM: 148, Manufacturer: Shoe Maker</t>
  </si>
  <si>
    <t>CS3 - (12"x8") Vent, CFM: 167, Manufacturer: Shoe Maker</t>
  </si>
  <si>
    <t>CS3 - (12"x8") Vent, CFM: 171, Manufacturer: Shoe Maker</t>
  </si>
  <si>
    <t>CS3 - (12"x8") Vent, CFM: 179, Manufacturer: Shoe Maker</t>
  </si>
  <si>
    <t>CS3 - (14"x8") Vent, CFM: 208, Manufacturer: Shoe Maker</t>
  </si>
  <si>
    <t>CS3 - (14"x8") Vent, CFM: 210, Manufacturer: Shoe Maker</t>
  </si>
  <si>
    <t>CS3 - (14"x8") Vent, CFM: 232, Manufacturer: Shoe Maker</t>
  </si>
  <si>
    <t>CS3 - (14"x8") Vent, CFM: 296, Manufacturer: Shoe Maker</t>
  </si>
  <si>
    <t>EF(B) - Exhaust Fan, CFM: 84, Manufacturer: Airing</t>
  </si>
  <si>
    <t>EF(L) - Exhaust Fan, CFM: 116, Manufacturer: Airing</t>
  </si>
  <si>
    <t>EF(MB) - Exhaust Fan, CFM: 113, Manufacturer: Airing</t>
  </si>
  <si>
    <t>EF(R) - Exhaust Fan, CFM: 63, Manufacturer: Airing</t>
  </si>
  <si>
    <t>RAG - (18"x30" ) Return Air Grill</t>
  </si>
  <si>
    <t>Thermostat</t>
  </si>
  <si>
    <t>FC(48) - Split System Indoor Ceiling Fan Coil Unit, CFM: 1600, Manufacturer: Carrier</t>
  </si>
  <si>
    <t>FC(36) - Split System Indoor Ceiling Fan Coil Unit, CFM: 1200, Manufacturer: Carrier</t>
  </si>
  <si>
    <t>HP(36) - Split System Outdoor Heat Pump Condensing Unit, Heating Capacity: 35000 BTU/Hr, Operating Weight: 215 LBs, Manufacturer: Carrier</t>
  </si>
  <si>
    <t>HP(48) - Split System Outdoor Heat Pump Condensing Unit, Heating Capacity: 46500 BTU/Hr, Operating Weight: 238 LBs, Manufacturer: Carrier</t>
  </si>
  <si>
    <t>PERMITS &amp; SITE SUPERVISION FEE</t>
  </si>
  <si>
    <t>Project Name:</t>
  </si>
  <si>
    <t>www.biddingpartners.com</t>
  </si>
  <si>
    <t>Address:</t>
  </si>
  <si>
    <t>+1 (347) 994-0941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</si>
</sst>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  <numFmt numFmtId="167" formatCode="\+\1\ \(00\)\ 000\-0000"/>
  </numFmts>
  <fonts count="48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rgb="FF92D050"/>
      <name val="Calibri"/>
      <family val="2"/>
      <scheme val="minor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Arial"/>
      <family val="2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rgb="FFC0000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9"/>
      <color theme="0"/>
      <name val="Verdana"/>
      <family val="2"/>
    </font>
    <font>
      <u/>
      <sz val="12"/>
      <color theme="10"/>
      <name val="Arial"/>
      <family val="2"/>
    </font>
    <font>
      <b/>
      <u/>
      <sz val="16"/>
      <color theme="1"/>
      <name val="Arial"/>
      <family val="2"/>
    </font>
    <font>
      <b/>
      <sz val="16"/>
      <name val="Arial"/>
      <family val="2"/>
    </font>
    <font>
      <sz val="16"/>
      <color theme="5" tint="-0.249977111117893"/>
      <name val="Calibri"/>
      <family val="2"/>
      <scheme val="minor"/>
    </font>
    <font>
      <b/>
      <u/>
      <sz val="16"/>
      <color rgb="FFF5B31F"/>
      <name val="Arial"/>
      <family val="2"/>
    </font>
    <font>
      <b/>
      <sz val="16"/>
      <color rgb="FFF5B31F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02">
    <xf numFmtId="0" fontId="0" fillId="0" borderId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2" fillId="21" borderId="2" applyNumberFormat="0" applyAlignment="0" applyProtection="0"/>
    <xf numFmtId="43" fontId="25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6" fillId="0" borderId="0"/>
    <xf numFmtId="0" fontId="25" fillId="0" borderId="0"/>
    <xf numFmtId="0" fontId="7" fillId="0" borderId="0"/>
    <xf numFmtId="0" fontId="26" fillId="0" borderId="0"/>
    <xf numFmtId="0" fontId="7" fillId="23" borderId="7" applyNumberFormat="0" applyFont="0" applyAlignment="0" applyProtection="0"/>
    <xf numFmtId="0" fontId="7" fillId="23" borderId="7" applyNumberFormat="0" applyFont="0" applyAlignment="0" applyProtection="0"/>
    <xf numFmtId="0" fontId="21" fillId="20" borderId="8" applyNumberFormat="0" applyAlignment="0" applyProtection="0"/>
    <xf numFmtId="0" fontId="21" fillId="20" borderId="8" applyNumberFormat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44" fontId="3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6" fillId="0" borderId="0"/>
    <xf numFmtId="0" fontId="42" fillId="0" borderId="0" applyNumberFormat="0" applyFill="0" applyBorder="0" applyAlignment="0" applyProtection="0"/>
  </cellStyleXfs>
  <cellXfs count="105">
    <xf numFmtId="0" fontId="0" fillId="0" borderId="0" xfId="0"/>
    <xf numFmtId="9" fontId="31" fillId="0" borderId="0" xfId="0" applyNumberFormat="1" applyFont="1" applyAlignment="1">
      <alignment vertical="center"/>
    </xf>
    <xf numFmtId="1" fontId="31" fillId="0" borderId="0" xfId="0" applyNumberFormat="1" applyFont="1" applyAlignment="1">
      <alignment vertical="center"/>
    </xf>
    <xf numFmtId="166" fontId="31" fillId="0" borderId="0" xfId="0" applyNumberFormat="1" applyFont="1" applyAlignment="1">
      <alignment vertical="center"/>
    </xf>
    <xf numFmtId="165" fontId="31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1" fontId="31" fillId="0" borderId="0" xfId="0" applyNumberFormat="1" applyFont="1" applyAlignment="1">
      <alignment horizontal="right"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1" fillId="0" borderId="14" xfId="0" applyFont="1" applyBorder="1" applyAlignment="1">
      <alignment vertical="center"/>
    </xf>
    <xf numFmtId="0" fontId="27" fillId="0" borderId="10" xfId="0" applyFont="1" applyBorder="1" applyAlignment="1">
      <alignment vertical="center"/>
    </xf>
    <xf numFmtId="164" fontId="27" fillId="0" borderId="10" xfId="0" applyNumberFormat="1" applyFont="1" applyBorder="1" applyAlignment="1">
      <alignment horizontal="center" vertical="center"/>
    </xf>
    <xf numFmtId="42" fontId="28" fillId="0" borderId="10" xfId="0" applyNumberFormat="1" applyFont="1" applyBorder="1" applyAlignment="1">
      <alignment vertical="center"/>
    </xf>
    <xf numFmtId="42" fontId="28" fillId="0" borderId="15" xfId="0" applyNumberFormat="1" applyFont="1" applyBorder="1" applyAlignment="1">
      <alignment vertical="center"/>
    </xf>
    <xf numFmtId="9" fontId="28" fillId="0" borderId="10" xfId="0" applyNumberFormat="1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0" fillId="0" borderId="16" xfId="0" applyBorder="1" applyAlignment="1">
      <alignment vertical="center"/>
    </xf>
    <xf numFmtId="0" fontId="31" fillId="0" borderId="16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31" fillId="0" borderId="16" xfId="0" applyNumberFormat="1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0" fontId="31" fillId="0" borderId="17" xfId="0" applyFont="1" applyBorder="1" applyAlignment="1">
      <alignment vertical="center"/>
    </xf>
    <xf numFmtId="0" fontId="30" fillId="0" borderId="0" xfId="0" applyFont="1" applyAlignment="1">
      <alignment horizontal="center" vertical="center"/>
    </xf>
    <xf numFmtId="44" fontId="31" fillId="0" borderId="0" xfId="94" applyFont="1" applyBorder="1" applyAlignment="1">
      <alignment vertical="center" wrapText="1"/>
    </xf>
    <xf numFmtId="0" fontId="31" fillId="0" borderId="17" xfId="0" applyFont="1" applyBorder="1" applyAlignment="1">
      <alignment horizontal="center" vertical="center"/>
    </xf>
    <xf numFmtId="44" fontId="31" fillId="0" borderId="0" xfId="94" applyFont="1" applyBorder="1" applyAlignment="1">
      <alignment vertical="center"/>
    </xf>
    <xf numFmtId="0" fontId="30" fillId="0" borderId="18" xfId="0" applyFont="1" applyBorder="1" applyAlignment="1">
      <alignment vertical="center"/>
    </xf>
    <xf numFmtId="44" fontId="30" fillId="0" borderId="18" xfId="94" applyFont="1" applyBorder="1" applyAlignment="1">
      <alignment vertical="center"/>
    </xf>
    <xf numFmtId="0" fontId="31" fillId="0" borderId="0" xfId="0" applyFont="1" applyAlignment="1">
      <alignment vertical="center" wrapText="1"/>
    </xf>
    <xf numFmtId="0" fontId="7" fillId="24" borderId="0" xfId="0" applyFont="1" applyFill="1" applyAlignment="1">
      <alignment vertical="center"/>
    </xf>
    <xf numFmtId="1" fontId="31" fillId="0" borderId="14" xfId="0" applyNumberFormat="1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28" fillId="0" borderId="12" xfId="0" applyFont="1" applyBorder="1" applyAlignment="1">
      <alignment vertical="center"/>
    </xf>
    <xf numFmtId="0" fontId="28" fillId="0" borderId="10" xfId="0" applyFont="1" applyBorder="1" applyAlignment="1">
      <alignment vertical="center"/>
    </xf>
    <xf numFmtId="44" fontId="31" fillId="0" borderId="0" xfId="0" applyNumberFormat="1" applyFont="1" applyAlignment="1">
      <alignment horizontal="center" vertical="center"/>
    </xf>
    <xf numFmtId="0" fontId="30" fillId="0" borderId="0" xfId="0" applyFont="1" applyAlignment="1">
      <alignment vertical="center" wrapText="1"/>
    </xf>
    <xf numFmtId="0" fontId="31" fillId="0" borderId="14" xfId="0" applyFont="1" applyBorder="1"/>
    <xf numFmtId="0" fontId="31" fillId="0" borderId="19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4" xfId="0" applyBorder="1" applyAlignment="1">
      <alignment vertical="center"/>
    </xf>
    <xf numFmtId="0" fontId="31" fillId="0" borderId="0" xfId="0" applyFont="1" applyAlignment="1">
      <alignment horizontal="justify" vertical="center" wrapText="1"/>
    </xf>
    <xf numFmtId="41" fontId="0" fillId="0" borderId="0" xfId="0" applyNumberFormat="1" applyAlignment="1">
      <alignment vertical="center"/>
    </xf>
    <xf numFmtId="41" fontId="31" fillId="0" borderId="0" xfId="0" applyNumberFormat="1" applyFont="1" applyAlignment="1">
      <alignment vertical="center"/>
    </xf>
    <xf numFmtId="41" fontId="27" fillId="0" borderId="10" xfId="0" applyNumberFormat="1" applyFont="1" applyBorder="1" applyAlignment="1">
      <alignment horizontal="center" vertical="center"/>
    </xf>
    <xf numFmtId="0" fontId="39" fillId="25" borderId="0" xfId="0" applyFont="1" applyFill="1" applyAlignment="1">
      <alignment horizontal="justify" vertical="center" wrapText="1"/>
    </xf>
    <xf numFmtId="0" fontId="40" fillId="26" borderId="0" xfId="0" applyFont="1" applyFill="1" applyAlignment="1">
      <alignment vertical="center" wrapText="1"/>
    </xf>
    <xf numFmtId="166" fontId="31" fillId="0" borderId="0" xfId="74" applyNumberFormat="1" applyFont="1" applyAlignment="1">
      <alignment vertical="center"/>
    </xf>
    <xf numFmtId="44" fontId="31" fillId="0" borderId="0" xfId="74" applyNumberFormat="1" applyFont="1" applyAlignment="1">
      <alignment horizontal="center" vertical="center"/>
    </xf>
    <xf numFmtId="166" fontId="31" fillId="0" borderId="0" xfId="89" applyNumberFormat="1" applyFont="1" applyAlignment="1">
      <alignment vertical="center"/>
    </xf>
    <xf numFmtId="44" fontId="31" fillId="0" borderId="0" xfId="89" applyNumberFormat="1" applyFont="1" applyAlignment="1">
      <alignment horizontal="center" vertical="center"/>
    </xf>
    <xf numFmtId="2" fontId="41" fillId="27" borderId="20" xfId="91" applyNumberFormat="1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2" fontId="41" fillId="27" borderId="0" xfId="91" applyNumberFormat="1" applyFont="1" applyFill="1" applyAlignment="1">
      <alignment horizontal="center" vertical="center"/>
    </xf>
    <xf numFmtId="2" fontId="41" fillId="27" borderId="0" xfId="91" applyNumberFormat="1" applyFont="1" applyFill="1" applyAlignment="1">
      <alignment horizontal="center" vertical="center" wrapText="1"/>
    </xf>
    <xf numFmtId="0" fontId="30" fillId="28" borderId="13" xfId="0" applyFont="1" applyFill="1" applyBorder="1" applyAlignment="1">
      <alignment horizontal="center" vertical="center"/>
    </xf>
    <xf numFmtId="0" fontId="28" fillId="28" borderId="11" xfId="0" applyFont="1" applyFill="1" applyBorder="1" applyAlignment="1">
      <alignment horizontal="center" vertical="center"/>
    </xf>
    <xf numFmtId="0" fontId="28" fillId="28" borderId="11" xfId="0" applyFont="1" applyFill="1" applyBorder="1" applyAlignment="1">
      <alignment vertical="center"/>
    </xf>
    <xf numFmtId="41" fontId="31" fillId="28" borderId="11" xfId="0" applyNumberFormat="1" applyFont="1" applyFill="1" applyBorder="1" applyAlignment="1">
      <alignment vertical="center"/>
    </xf>
    <xf numFmtId="0" fontId="31" fillId="28" borderId="11" xfId="0" applyFont="1" applyFill="1" applyBorder="1" applyAlignment="1">
      <alignment vertical="center"/>
    </xf>
    <xf numFmtId="165" fontId="30" fillId="28" borderId="13" xfId="0" applyNumberFormat="1" applyFont="1" applyFill="1" applyBorder="1" applyAlignment="1">
      <alignment vertical="center"/>
    </xf>
    <xf numFmtId="0" fontId="28" fillId="0" borderId="12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9" fontId="38" fillId="0" borderId="0" xfId="0" applyNumberFormat="1" applyFont="1" applyAlignment="1">
      <alignment horizontal="center" vertical="center"/>
    </xf>
    <xf numFmtId="0" fontId="29" fillId="29" borderId="21" xfId="0" applyFont="1" applyFill="1" applyBorder="1" applyAlignment="1">
      <alignment horizontal="left" vertical="center"/>
    </xf>
    <xf numFmtId="0" fontId="0" fillId="29" borderId="20" xfId="0" applyFill="1" applyBorder="1"/>
    <xf numFmtId="0" fontId="37" fillId="29" borderId="20" xfId="0" applyFont="1" applyFill="1" applyBorder="1" applyAlignment="1">
      <alignment vertical="center"/>
    </xf>
    <xf numFmtId="0" fontId="36" fillId="29" borderId="20" xfId="100" applyFont="1" applyFill="1" applyBorder="1" applyAlignment="1">
      <alignment vertical="center"/>
    </xf>
    <xf numFmtId="41" fontId="27" fillId="29" borderId="20" xfId="0" applyNumberFormat="1" applyFont="1" applyFill="1" applyBorder="1" applyAlignment="1">
      <alignment vertical="center"/>
    </xf>
    <xf numFmtId="0" fontId="27" fillId="29" borderId="20" xfId="0" applyFont="1" applyFill="1" applyBorder="1" applyAlignment="1">
      <alignment vertical="center"/>
    </xf>
    <xf numFmtId="0" fontId="34" fillId="29" borderId="20" xfId="0" applyFont="1" applyFill="1" applyBorder="1" applyAlignment="1">
      <alignment vertical="center"/>
    </xf>
    <xf numFmtId="0" fontId="42" fillId="29" borderId="20" xfId="101" applyFill="1" applyBorder="1" applyAlignment="1">
      <alignment vertical="top"/>
    </xf>
    <xf numFmtId="0" fontId="43" fillId="29" borderId="20" xfId="101" applyFont="1" applyFill="1" applyBorder="1" applyAlignment="1">
      <alignment horizontal="center" vertical="top" wrapText="1"/>
    </xf>
    <xf numFmtId="0" fontId="31" fillId="29" borderId="20" xfId="0" applyFont="1" applyFill="1" applyBorder="1" applyAlignment="1">
      <alignment horizontal="center" vertical="center" wrapText="1"/>
    </xf>
    <xf numFmtId="0" fontId="31" fillId="29" borderId="22" xfId="0" applyFont="1" applyFill="1" applyBorder="1" applyAlignment="1">
      <alignment horizontal="center" vertical="center" wrapText="1"/>
    </xf>
    <xf numFmtId="0" fontId="27" fillId="29" borderId="0" xfId="0" applyFont="1" applyFill="1" applyBorder="1" applyAlignment="1">
      <alignment vertical="center"/>
    </xf>
    <xf numFmtId="0" fontId="29" fillId="29" borderId="23" xfId="0" applyFont="1" applyFill="1" applyBorder="1" applyAlignment="1">
      <alignment horizontal="left" vertical="center"/>
    </xf>
    <xf numFmtId="0" fontId="0" fillId="0" borderId="0" xfId="0" applyBorder="1"/>
    <xf numFmtId="41" fontId="27" fillId="29" borderId="0" xfId="0" applyNumberFormat="1" applyFont="1" applyFill="1" applyBorder="1" applyAlignment="1">
      <alignment vertical="center"/>
    </xf>
    <xf numFmtId="0" fontId="34" fillId="29" borderId="0" xfId="0" applyFont="1" applyFill="1" applyBorder="1" applyAlignment="1">
      <alignment vertical="center"/>
    </xf>
    <xf numFmtId="167" fontId="44" fillId="29" borderId="0" xfId="0" applyNumberFormat="1" applyFont="1" applyFill="1" applyBorder="1" applyAlignment="1">
      <alignment vertical="center"/>
    </xf>
    <xf numFmtId="0" fontId="43" fillId="29" borderId="0" xfId="101" applyFont="1" applyFill="1" applyBorder="1" applyAlignment="1">
      <alignment horizontal="center" vertical="center" wrapText="1"/>
    </xf>
    <xf numFmtId="0" fontId="45" fillId="29" borderId="0" xfId="0" applyFont="1" applyFill="1" applyBorder="1" applyAlignment="1">
      <alignment horizontal="center" vertical="center" wrapText="1"/>
    </xf>
    <xf numFmtId="0" fontId="45" fillId="29" borderId="24" xfId="0" applyFont="1" applyFill="1" applyBorder="1" applyAlignment="1">
      <alignment horizontal="center" vertical="center" wrapText="1"/>
    </xf>
    <xf numFmtId="167" fontId="46" fillId="29" borderId="25" xfId="101" applyNumberFormat="1" applyFont="1" applyFill="1" applyBorder="1" applyAlignment="1">
      <alignment horizontal="center" vertical="center"/>
    </xf>
    <xf numFmtId="167" fontId="46" fillId="29" borderId="11" xfId="0" applyNumberFormat="1" applyFont="1" applyFill="1" applyBorder="1" applyAlignment="1">
      <alignment horizontal="center" vertical="center"/>
    </xf>
    <xf numFmtId="167" fontId="46" fillId="29" borderId="26" xfId="0" applyNumberFormat="1" applyFont="1" applyFill="1" applyBorder="1" applyAlignment="1">
      <alignment horizontal="center" vertical="center"/>
    </xf>
    <xf numFmtId="2" fontId="32" fillId="29" borderId="0" xfId="0" applyNumberFormat="1" applyFont="1" applyFill="1" applyBorder="1" applyAlignment="1">
      <alignment horizontal="center" vertical="center" wrapText="1"/>
    </xf>
    <xf numFmtId="0" fontId="31" fillId="29" borderId="0" xfId="0" applyFont="1" applyFill="1" applyBorder="1" applyAlignment="1">
      <alignment vertical="center"/>
    </xf>
    <xf numFmtId="167" fontId="47" fillId="29" borderId="25" xfId="101" applyNumberFormat="1" applyFont="1" applyFill="1" applyBorder="1" applyAlignment="1">
      <alignment horizontal="center" vertical="center"/>
    </xf>
    <xf numFmtId="167" fontId="47" fillId="29" borderId="11" xfId="101" applyNumberFormat="1" applyFont="1" applyFill="1" applyBorder="1" applyAlignment="1">
      <alignment horizontal="center" vertical="center"/>
    </xf>
    <xf numFmtId="167" fontId="47" fillId="29" borderId="26" xfId="101" applyNumberFormat="1" applyFont="1" applyFill="1" applyBorder="1" applyAlignment="1">
      <alignment horizontal="center" vertical="center"/>
    </xf>
    <xf numFmtId="0" fontId="28" fillId="29" borderId="0" xfId="0" applyFont="1" applyFill="1" applyBorder="1" applyAlignment="1">
      <alignment horizontal="right" vertical="center"/>
    </xf>
    <xf numFmtId="14" fontId="28" fillId="29" borderId="0" xfId="0" applyNumberFormat="1" applyFont="1" applyFill="1" applyBorder="1" applyAlignment="1">
      <alignment vertical="center"/>
    </xf>
    <xf numFmtId="0" fontId="27" fillId="29" borderId="24" xfId="0" applyFont="1" applyFill="1" applyBorder="1" applyAlignment="1">
      <alignment vertical="center"/>
    </xf>
    <xf numFmtId="0" fontId="27" fillId="29" borderId="23" xfId="0" applyFont="1" applyFill="1" applyBorder="1" applyAlignment="1">
      <alignment horizontal="center" vertical="center"/>
    </xf>
    <xf numFmtId="1" fontId="31" fillId="0" borderId="27" xfId="0" applyNumberFormat="1" applyFont="1" applyBorder="1" applyAlignment="1">
      <alignment horizontal="center" vertical="center"/>
    </xf>
    <xf numFmtId="0" fontId="43" fillId="29" borderId="22" xfId="101" applyFont="1" applyFill="1" applyBorder="1" applyAlignment="1">
      <alignment horizontal="center" vertical="top" wrapText="1"/>
    </xf>
    <xf numFmtId="0" fontId="31" fillId="29" borderId="0" xfId="0" applyFont="1" applyFill="1" applyBorder="1" applyAlignment="1">
      <alignment horizontal="center" vertical="center" wrapText="1"/>
    </xf>
    <xf numFmtId="0" fontId="28" fillId="29" borderId="0" xfId="0" applyFont="1" applyFill="1" applyBorder="1" applyAlignment="1">
      <alignment vertical="center" wrapText="1"/>
    </xf>
    <xf numFmtId="0" fontId="30" fillId="29" borderId="0" xfId="0" applyFont="1" applyFill="1" applyBorder="1" applyAlignment="1">
      <alignment horizontal="center" vertical="center"/>
    </xf>
    <xf numFmtId="0" fontId="31" fillId="29" borderId="24" xfId="0" applyFont="1" applyFill="1" applyBorder="1" applyAlignment="1">
      <alignment vertical="center"/>
    </xf>
    <xf numFmtId="0" fontId="27" fillId="29" borderId="0" xfId="0" applyFont="1" applyFill="1" applyBorder="1" applyAlignment="1">
      <alignment horizontal="center" vertical="center"/>
    </xf>
  </cellXfs>
  <cellStyles count="102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60% - Accent1 2" xfId="25"/>
    <cellStyle name="60% - Accent1 3" xfId="26"/>
    <cellStyle name="60% - Accent2 2" xfId="27"/>
    <cellStyle name="60% - Accent2 3" xfId="28"/>
    <cellStyle name="60% - Accent3 2" xfId="29"/>
    <cellStyle name="60% - Accent3 3" xfId="30"/>
    <cellStyle name="60% - Accent4 2" xfId="31"/>
    <cellStyle name="60% - Accent4 3" xfId="32"/>
    <cellStyle name="60% - Accent5 2" xfId="33"/>
    <cellStyle name="60% - Accent5 3" xfId="34"/>
    <cellStyle name="60% - Accent6 2" xfId="35"/>
    <cellStyle name="60% - Accent6 3" xfId="36"/>
    <cellStyle name="Accent1 2" xfId="37"/>
    <cellStyle name="Accent1 3" xfId="38"/>
    <cellStyle name="Accent2 2" xfId="39"/>
    <cellStyle name="Accent2 3" xfId="40"/>
    <cellStyle name="Accent3 2" xfId="41"/>
    <cellStyle name="Accent3 3" xfId="42"/>
    <cellStyle name="Accent4 2" xfId="43"/>
    <cellStyle name="Accent4 3" xfId="44"/>
    <cellStyle name="Accent5 2" xfId="45"/>
    <cellStyle name="Accent5 3" xfId="46"/>
    <cellStyle name="Accent6 2" xfId="47"/>
    <cellStyle name="Accent6 3" xfId="48"/>
    <cellStyle name="Bad 2" xfId="49"/>
    <cellStyle name="Bad 3" xfId="50"/>
    <cellStyle name="Calculation 2" xfId="51"/>
    <cellStyle name="Calculation 3" xfId="52"/>
    <cellStyle name="Check Cell 2" xfId="53"/>
    <cellStyle name="Check Cell 3" xfId="54"/>
    <cellStyle name="Comma 2" xfId="55"/>
    <cellStyle name="Comma 2 2" xfId="90"/>
    <cellStyle name="Currency" xfId="94" builtinId="4"/>
    <cellStyle name="Explanatory Text 2" xfId="56"/>
    <cellStyle name="Explanatory Text 3" xfId="57"/>
    <cellStyle name="Good 2" xfId="58"/>
    <cellStyle name="Good 3" xfId="59"/>
    <cellStyle name="Heading 1 2" xfId="60"/>
    <cellStyle name="Heading 1 3" xfId="61"/>
    <cellStyle name="Heading 2 2" xfId="62"/>
    <cellStyle name="Heading 2 3" xfId="63"/>
    <cellStyle name="Heading 3 2" xfId="64"/>
    <cellStyle name="Heading 3 3" xfId="65"/>
    <cellStyle name="Heading 4 2" xfId="66"/>
    <cellStyle name="Heading 4 3" xfId="67"/>
    <cellStyle name="Hyperlink" xfId="101" builtinId="8"/>
    <cellStyle name="Input 2" xfId="68"/>
    <cellStyle name="Input 3" xfId="69"/>
    <cellStyle name="Linked Cell 2" xfId="70"/>
    <cellStyle name="Linked Cell 3" xfId="71"/>
    <cellStyle name="Neutral 2" xfId="72"/>
    <cellStyle name="Neutral 3" xfId="73"/>
    <cellStyle name="Normal" xfId="0" builtinId="0"/>
    <cellStyle name="Normal 2" xfId="89"/>
    <cellStyle name="Normal 2 2" xfId="74"/>
    <cellStyle name="Normal 2 2 2" xfId="100"/>
    <cellStyle name="Normal 2 3" xfId="75"/>
    <cellStyle name="Normal 2 3 2" xfId="91"/>
    <cellStyle name="Normal 23" xfId="98"/>
    <cellStyle name="Normal 23 2" xfId="96"/>
    <cellStyle name="Normal 26 2" xfId="95"/>
    <cellStyle name="Normal 3" xfId="76"/>
    <cellStyle name="Normal 30" xfId="99"/>
    <cellStyle name="Normal 32" xfId="97"/>
    <cellStyle name="Normal 4" xfId="88"/>
    <cellStyle name="Normal 4 2" xfId="93"/>
    <cellStyle name="Normal 6" xfId="77"/>
    <cellStyle name="Normal 6 2" xfId="92"/>
    <cellStyle name="Note 2" xfId="78"/>
    <cellStyle name="Note 3" xfId="79"/>
    <cellStyle name="Output 2" xfId="80"/>
    <cellStyle name="Output 3" xfId="81"/>
    <cellStyle name="Title 2" xfId="82"/>
    <cellStyle name="Title 3" xfId="83"/>
    <cellStyle name="Total 2" xfId="84"/>
    <cellStyle name="Total 3" xfId="85"/>
    <cellStyle name="Warning Text 2" xfId="86"/>
    <cellStyle name="Warning Text 3" xfId="87"/>
  </cellStyles>
  <dxfs count="0"/>
  <tableStyles count="0" defaultTableStyle="TableStyleMedium9" defaultPivotStyle="PivotStyleLight16"/>
  <colors>
    <mruColors>
      <color rgb="FFFFFFFF"/>
      <color rgb="FF2DC8FF"/>
      <color rgb="FF6DD9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351702</xdr:colOff>
      <xdr:row>0</xdr:row>
      <xdr:rowOff>125665</xdr:rowOff>
    </xdr:from>
    <xdr:to>
      <xdr:col>2</xdr:col>
      <xdr:colOff>1137727</xdr:colOff>
      <xdr:row>1</xdr:row>
      <xdr:rowOff>598715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1702" y="125665"/>
          <a:ext cx="3140061" cy="8404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231322</xdr:colOff>
      <xdr:row>0</xdr:row>
      <xdr:rowOff>149678</xdr:rowOff>
    </xdr:from>
    <xdr:to>
      <xdr:col>2</xdr:col>
      <xdr:colOff>1725881</xdr:colOff>
      <xdr:row>1</xdr:row>
      <xdr:rowOff>815136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1" y="149678"/>
          <a:ext cx="3195451" cy="10872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iddingpartner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biddingpartner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"/>
  <sheetViews>
    <sheetView view="pageBreakPreview" zoomScale="70" zoomScaleSheetLayoutView="70" workbookViewId="0">
      <selection activeCell="C2" sqref="C2"/>
    </sheetView>
  </sheetViews>
  <sheetFormatPr defaultColWidth="8.88671875" defaultRowHeight="15" x14ac:dyDescent="0.2"/>
  <cols>
    <col min="1" max="1" width="6.109375" style="19" customWidth="1"/>
    <col min="2" max="2" width="21.33203125" style="5" customWidth="1"/>
    <col min="3" max="3" width="43.109375" style="5" customWidth="1"/>
    <col min="4" max="4" width="15.33203125" style="8" customWidth="1"/>
    <col min="5" max="6" width="16.109375" style="5" customWidth="1"/>
    <col min="7" max="7" width="18" style="16" customWidth="1"/>
    <col min="8" max="16384" width="8.88671875" style="5"/>
  </cols>
  <sheetData>
    <row r="1" spans="1:17" s="77" customFormat="1" ht="28.9" customHeight="1" x14ac:dyDescent="0.2">
      <c r="A1" s="66"/>
      <c r="B1" s="67"/>
      <c r="C1" s="67"/>
      <c r="D1" s="68"/>
      <c r="E1" s="74"/>
      <c r="F1" s="74"/>
      <c r="G1" s="71"/>
      <c r="H1" s="72"/>
      <c r="I1" s="73"/>
      <c r="J1" s="74"/>
      <c r="K1" s="99"/>
      <c r="L1" s="100"/>
      <c r="M1" s="100"/>
      <c r="N1" s="100"/>
      <c r="O1" s="100"/>
      <c r="P1" s="100"/>
      <c r="Q1" s="101"/>
    </row>
    <row r="2" spans="1:17" s="77" customFormat="1" ht="56.45" customHeight="1" thickBot="1" x14ac:dyDescent="0.25">
      <c r="A2" s="78"/>
      <c r="E2" s="83" t="s">
        <v>93</v>
      </c>
      <c r="F2" s="83"/>
      <c r="G2" s="84"/>
      <c r="H2" s="84"/>
      <c r="I2" s="84"/>
      <c r="J2" s="84"/>
      <c r="K2" s="85"/>
      <c r="L2" s="90"/>
      <c r="M2" s="90"/>
      <c r="N2" s="90"/>
      <c r="O2" s="90"/>
      <c r="P2" s="102"/>
    </row>
    <row r="3" spans="1:17" s="77" customFormat="1" ht="27.6" customHeight="1" thickBot="1" x14ac:dyDescent="0.25">
      <c r="A3" s="86" t="s">
        <v>94</v>
      </c>
      <c r="B3" s="87"/>
      <c r="C3" s="88"/>
      <c r="E3" s="83" t="s">
        <v>95</v>
      </c>
      <c r="F3" s="83"/>
      <c r="G3" s="84"/>
      <c r="H3" s="84"/>
      <c r="I3" s="84"/>
      <c r="J3" s="84"/>
      <c r="K3" s="85"/>
      <c r="L3" s="90"/>
      <c r="M3" s="90"/>
      <c r="N3" s="94"/>
      <c r="O3" s="95"/>
    </row>
    <row r="4" spans="1:17" s="77" customFormat="1" ht="28.15" customHeight="1" thickBot="1" x14ac:dyDescent="0.25">
      <c r="A4" s="91" t="s">
        <v>96</v>
      </c>
      <c r="B4" s="92"/>
      <c r="C4" s="93"/>
      <c r="E4" s="89"/>
      <c r="F4" s="80"/>
      <c r="I4" s="90"/>
      <c r="J4" s="90"/>
      <c r="K4" s="103"/>
      <c r="L4" s="90"/>
      <c r="M4" s="90"/>
      <c r="N4" s="94"/>
      <c r="O4" s="95"/>
    </row>
    <row r="5" spans="1:17" s="77" customFormat="1" ht="12" customHeight="1" thickBot="1" x14ac:dyDescent="0.25">
      <c r="A5" s="97"/>
      <c r="B5" s="104"/>
      <c r="C5" s="104"/>
      <c r="E5" s="89"/>
      <c r="F5" s="80"/>
      <c r="I5" s="90"/>
      <c r="J5" s="90"/>
      <c r="K5" s="103"/>
      <c r="L5" s="90"/>
      <c r="M5" s="90"/>
      <c r="N5" s="94"/>
      <c r="O5" s="95"/>
    </row>
    <row r="6" spans="1:17" x14ac:dyDescent="0.2">
      <c r="A6" s="53"/>
      <c r="B6" s="53" t="s">
        <v>15</v>
      </c>
      <c r="C6" s="53" t="s">
        <v>0</v>
      </c>
      <c r="D6" s="53" t="s">
        <v>16</v>
      </c>
      <c r="E6" s="53" t="s">
        <v>17</v>
      </c>
      <c r="F6" s="53"/>
      <c r="G6" s="53"/>
    </row>
    <row r="7" spans="1:17" s="8" customFormat="1" x14ac:dyDescent="0.2">
      <c r="A7" s="17"/>
      <c r="G7" s="23"/>
    </row>
    <row r="8" spans="1:17" s="8" customFormat="1" x14ac:dyDescent="0.2">
      <c r="A8" s="17"/>
      <c r="B8" s="24" t="s">
        <v>18</v>
      </c>
      <c r="C8" s="8" t="s">
        <v>19</v>
      </c>
      <c r="D8" s="25">
        <f>'Detailed Estimate'!P8</f>
        <v>8500</v>
      </c>
      <c r="E8" s="1"/>
      <c r="F8" s="6"/>
      <c r="G8" s="26"/>
    </row>
    <row r="9" spans="1:17" s="8" customFormat="1" x14ac:dyDescent="0.2">
      <c r="A9" s="17" t="str">
        <f>IF(G9&lt;&gt;"",1+MAX($A$1:A8),"")</f>
        <v/>
      </c>
      <c r="B9" s="24" t="s">
        <v>36</v>
      </c>
      <c r="C9" s="8" t="s">
        <v>35</v>
      </c>
      <c r="D9" s="27">
        <f>'Detailed Estimate'!P14</f>
        <v>26143.831999999999</v>
      </c>
      <c r="G9" s="23"/>
    </row>
    <row r="10" spans="1:17" s="8" customFormat="1" x14ac:dyDescent="0.2">
      <c r="A10" s="17" t="str">
        <f>IF(G10&lt;&gt;"",1+MAX($A$1:A9),"")</f>
        <v/>
      </c>
      <c r="D10" s="27"/>
      <c r="G10" s="23"/>
    </row>
    <row r="11" spans="1:17" s="8" customFormat="1" x14ac:dyDescent="0.2">
      <c r="A11" s="17"/>
      <c r="C11" s="28" t="s">
        <v>20</v>
      </c>
      <c r="D11" s="29">
        <f>SUM(D8:D10)</f>
        <v>34643.831999999995</v>
      </c>
      <c r="G11" s="23"/>
    </row>
    <row r="12" spans="1:17" s="8" customFormat="1" x14ac:dyDescent="0.2">
      <c r="A12" s="17"/>
      <c r="C12" s="28" t="s">
        <v>21</v>
      </c>
      <c r="D12" s="29">
        <f>0.25*D11</f>
        <v>8660.9579999999987</v>
      </c>
      <c r="G12" s="23"/>
    </row>
    <row r="13" spans="1:17" x14ac:dyDescent="0.2">
      <c r="A13" s="20"/>
      <c r="C13" s="28" t="s">
        <v>8</v>
      </c>
      <c r="D13" s="29">
        <f>SUM(D11:D12)</f>
        <v>43304.789999999994</v>
      </c>
      <c r="G13" s="23"/>
    </row>
    <row r="14" spans="1:17" s="8" customFormat="1" x14ac:dyDescent="0.2">
      <c r="A14" s="20"/>
      <c r="B14" s="5"/>
      <c r="C14" s="5"/>
      <c r="D14" s="5"/>
      <c r="E14" s="5"/>
      <c r="F14" s="5"/>
      <c r="G14" s="23"/>
    </row>
    <row r="15" spans="1:17" ht="15.75" x14ac:dyDescent="0.2">
      <c r="A15" s="20" t="str">
        <f>IF(G26&lt;&gt;"",1+MAX($A$1:A14),"")</f>
        <v/>
      </c>
      <c r="C15" s="22" t="s">
        <v>22</v>
      </c>
      <c r="D15" s="5"/>
      <c r="G15" s="23"/>
    </row>
    <row r="16" spans="1:17" x14ac:dyDescent="0.2">
      <c r="A16" s="20" t="str">
        <f>IF(G27&lt;&gt;"",1+MAX($A$1:A15),"")</f>
        <v/>
      </c>
      <c r="C16" s="8" t="s">
        <v>23</v>
      </c>
      <c r="D16" s="5"/>
      <c r="G16" s="23"/>
    </row>
    <row r="17" spans="7:7" x14ac:dyDescent="0.2">
      <c r="G17" s="5"/>
    </row>
    <row r="18" spans="7:7" x14ac:dyDescent="0.2">
      <c r="G18" s="5"/>
    </row>
    <row r="19" spans="7:7" x14ac:dyDescent="0.2">
      <c r="G19" s="5"/>
    </row>
    <row r="20" spans="7:7" x14ac:dyDescent="0.2">
      <c r="G20" s="5"/>
    </row>
    <row r="21" spans="7:7" x14ac:dyDescent="0.2">
      <c r="G21" s="5"/>
    </row>
    <row r="22" spans="7:7" x14ac:dyDescent="0.2">
      <c r="G22" s="5"/>
    </row>
    <row r="23" spans="7:7" x14ac:dyDescent="0.2">
      <c r="G23" s="5"/>
    </row>
    <row r="24" spans="7:7" x14ac:dyDescent="0.2">
      <c r="G24" s="5"/>
    </row>
    <row r="25" spans="7:7" x14ac:dyDescent="0.2">
      <c r="G25" s="5"/>
    </row>
    <row r="26" spans="7:7" x14ac:dyDescent="0.2">
      <c r="G26" s="5"/>
    </row>
    <row r="27" spans="7:7" x14ac:dyDescent="0.2">
      <c r="G27" s="5"/>
    </row>
    <row r="28" spans="7:7" x14ac:dyDescent="0.2">
      <c r="G28" s="5"/>
    </row>
    <row r="29" spans="7:7" x14ac:dyDescent="0.2">
      <c r="G29" s="5"/>
    </row>
    <row r="30" spans="7:7" x14ac:dyDescent="0.2">
      <c r="G30" s="5"/>
    </row>
    <row r="31" spans="7:7" x14ac:dyDescent="0.2">
      <c r="G31" s="5"/>
    </row>
    <row r="32" spans="7:7" x14ac:dyDescent="0.2">
      <c r="G32" s="5"/>
    </row>
    <row r="33" spans="7:7" x14ac:dyDescent="0.2">
      <c r="G33" s="5"/>
    </row>
    <row r="34" spans="7:7" x14ac:dyDescent="0.2">
      <c r="G34" s="5"/>
    </row>
    <row r="35" spans="7:7" x14ac:dyDescent="0.2">
      <c r="G35" s="5"/>
    </row>
    <row r="36" spans="7:7" x14ac:dyDescent="0.2">
      <c r="G36" s="5"/>
    </row>
    <row r="37" spans="7:7" x14ac:dyDescent="0.2">
      <c r="G37" s="5"/>
    </row>
    <row r="38" spans="7:7" x14ac:dyDescent="0.2">
      <c r="G38" s="5"/>
    </row>
    <row r="39" spans="7:7" x14ac:dyDescent="0.2">
      <c r="G39" s="5"/>
    </row>
    <row r="40" spans="7:7" x14ac:dyDescent="0.2">
      <c r="G40" s="5"/>
    </row>
    <row r="41" spans="7:7" x14ac:dyDescent="0.2">
      <c r="G41" s="5"/>
    </row>
  </sheetData>
  <mergeCells count="9">
    <mergeCell ref="A4:C4"/>
    <mergeCell ref="J1:K1"/>
    <mergeCell ref="L1:P1"/>
    <mergeCell ref="E2:F2"/>
    <mergeCell ref="G2:K2"/>
    <mergeCell ref="A3:C3"/>
    <mergeCell ref="E3:F3"/>
    <mergeCell ref="G3:K3"/>
    <mergeCell ref="E1:F1"/>
  </mergeCells>
  <hyperlinks>
    <hyperlink ref="A3" r:id="rId1"/>
  </hyperlinks>
  <printOptions horizontalCentered="1" verticalCentered="1"/>
  <pageMargins left="0.7" right="0.7" top="0.75" bottom="0.75" header="0.3" footer="0.3"/>
  <pageSetup scale="55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4"/>
  <sheetViews>
    <sheetView tabSelected="1" view="pageBreakPreview" zoomScale="70" zoomScaleSheetLayoutView="70" workbookViewId="0">
      <selection activeCell="E2" sqref="E2"/>
    </sheetView>
  </sheetViews>
  <sheetFormatPr defaultColWidth="8.88671875" defaultRowHeight="15" x14ac:dyDescent="0.2"/>
  <cols>
    <col min="1" max="1" width="5" style="19" customWidth="1"/>
    <col min="2" max="2" width="19.77734375" style="5" customWidth="1"/>
    <col min="3" max="3" width="21" style="5" customWidth="1"/>
    <col min="4" max="4" width="9.109375" style="5" bestFit="1" customWidth="1"/>
    <col min="5" max="5" width="66.5546875" style="5" customWidth="1"/>
    <col min="6" max="6" width="11.109375" style="44" customWidth="1"/>
    <col min="7" max="7" width="9.88671875" style="5" customWidth="1"/>
    <col min="8" max="8" width="10.44140625" style="5" customWidth="1"/>
    <col min="9" max="13" width="12" style="8" customWidth="1"/>
    <col min="14" max="14" width="10.44140625" style="5" bestFit="1" customWidth="1"/>
    <col min="15" max="15" width="11.109375" style="5" bestFit="1" customWidth="1"/>
    <col min="16" max="16" width="15.6640625" style="16" customWidth="1"/>
    <col min="17" max="17" width="8.88671875" style="5"/>
    <col min="18" max="18" width="29.6640625" style="5" customWidth="1"/>
    <col min="19" max="19" width="28" style="5" customWidth="1"/>
    <col min="20" max="16384" width="8.88671875" style="5"/>
  </cols>
  <sheetData>
    <row r="1" spans="1:17" s="77" customFormat="1" ht="33" customHeight="1" x14ac:dyDescent="0.2">
      <c r="A1" s="66"/>
      <c r="B1" s="67"/>
      <c r="C1" s="67"/>
      <c r="D1" s="68"/>
      <c r="E1" s="69"/>
      <c r="F1" s="70"/>
      <c r="G1" s="71"/>
      <c r="H1" s="72"/>
      <c r="I1" s="73"/>
      <c r="J1" s="74"/>
      <c r="K1" s="74"/>
      <c r="L1" s="75"/>
      <c r="M1" s="75"/>
      <c r="N1" s="75"/>
      <c r="O1" s="75"/>
      <c r="P1" s="76"/>
    </row>
    <row r="2" spans="1:17" s="77" customFormat="1" ht="74.45" customHeight="1" thickBot="1" x14ac:dyDescent="0.25">
      <c r="A2" s="78"/>
      <c r="E2" s="79"/>
      <c r="F2" s="80"/>
      <c r="H2" s="81"/>
      <c r="I2" s="82"/>
      <c r="J2" s="83" t="s">
        <v>93</v>
      </c>
      <c r="K2" s="83"/>
      <c r="L2" s="84"/>
      <c r="M2" s="84"/>
      <c r="N2" s="84"/>
      <c r="O2" s="84"/>
      <c r="P2" s="85"/>
    </row>
    <row r="3" spans="1:17" s="77" customFormat="1" ht="37.15" customHeight="1" thickBot="1" x14ac:dyDescent="0.25">
      <c r="A3" s="86" t="s">
        <v>94</v>
      </c>
      <c r="B3" s="87"/>
      <c r="C3" s="87"/>
      <c r="D3" s="88"/>
      <c r="E3" s="89"/>
      <c r="F3" s="80"/>
      <c r="I3" s="90"/>
      <c r="J3" s="83" t="s">
        <v>95</v>
      </c>
      <c r="K3" s="83"/>
      <c r="L3" s="84"/>
      <c r="M3" s="84"/>
      <c r="N3" s="84"/>
      <c r="O3" s="84"/>
      <c r="P3" s="85"/>
    </row>
    <row r="4" spans="1:17" s="77" customFormat="1" ht="35.450000000000003" customHeight="1" thickBot="1" x14ac:dyDescent="0.25">
      <c r="A4" s="91">
        <v>3479940941</v>
      </c>
      <c r="B4" s="92"/>
      <c r="C4" s="92"/>
      <c r="D4" s="93"/>
      <c r="E4" s="89"/>
      <c r="F4" s="80"/>
      <c r="I4" s="90"/>
      <c r="J4" s="90"/>
      <c r="K4" s="90"/>
      <c r="L4" s="90"/>
      <c r="M4" s="90"/>
      <c r="N4" s="94"/>
      <c r="O4" s="95"/>
      <c r="P4" s="96"/>
    </row>
    <row r="5" spans="1:17" s="77" customFormat="1" ht="12.6" customHeight="1" x14ac:dyDescent="0.2">
      <c r="A5" s="97"/>
      <c r="E5" s="89"/>
      <c r="F5" s="80"/>
      <c r="I5" s="90"/>
      <c r="J5" s="90"/>
      <c r="K5" s="90"/>
      <c r="L5" s="90"/>
      <c r="M5" s="90"/>
      <c r="N5" s="94"/>
      <c r="O5" s="95"/>
      <c r="P5" s="96"/>
    </row>
    <row r="6" spans="1:17" s="54" customFormat="1" ht="34.5" thickBot="1" x14ac:dyDescent="0.25">
      <c r="A6" s="55" t="s">
        <v>3</v>
      </c>
      <c r="B6" s="56" t="s">
        <v>31</v>
      </c>
      <c r="C6" s="55" t="s">
        <v>32</v>
      </c>
      <c r="D6" s="55" t="s">
        <v>10</v>
      </c>
      <c r="E6" s="55" t="s">
        <v>0</v>
      </c>
      <c r="F6" s="55" t="s">
        <v>11</v>
      </c>
      <c r="G6" s="56" t="s">
        <v>12</v>
      </c>
      <c r="H6" s="56" t="s">
        <v>4</v>
      </c>
      <c r="I6" s="56" t="s">
        <v>5</v>
      </c>
      <c r="J6" s="56" t="s">
        <v>26</v>
      </c>
      <c r="K6" s="56" t="s">
        <v>27</v>
      </c>
      <c r="L6" s="56" t="s">
        <v>28</v>
      </c>
      <c r="M6" s="56" t="s">
        <v>29</v>
      </c>
      <c r="N6" s="56" t="s">
        <v>1</v>
      </c>
      <c r="O6" s="56" t="s">
        <v>6</v>
      </c>
      <c r="P6" s="56" t="s">
        <v>7</v>
      </c>
      <c r="Q6" s="7"/>
    </row>
    <row r="7" spans="1:17" s="8" customFormat="1" ht="15.75" thickBot="1" x14ac:dyDescent="0.25">
      <c r="A7" s="33"/>
      <c r="F7" s="45"/>
      <c r="P7" s="9"/>
    </row>
    <row r="8" spans="1:17" s="54" customFormat="1" ht="16.5" thickBot="1" x14ac:dyDescent="0.25">
      <c r="A8" s="57"/>
      <c r="B8" s="58"/>
      <c r="C8" s="58"/>
      <c r="D8" s="58" t="s">
        <v>13</v>
      </c>
      <c r="E8" s="59" t="s">
        <v>14</v>
      </c>
      <c r="F8" s="60"/>
      <c r="G8" s="61"/>
      <c r="H8" s="61"/>
      <c r="I8" s="61"/>
      <c r="J8" s="61"/>
      <c r="K8" s="61"/>
      <c r="L8" s="61"/>
      <c r="M8" s="61"/>
      <c r="N8" s="61"/>
      <c r="O8" s="61"/>
      <c r="P8" s="62">
        <f>SUM(O9:O13)</f>
        <v>8500</v>
      </c>
    </row>
    <row r="9" spans="1:17" s="8" customFormat="1" x14ac:dyDescent="0.2">
      <c r="A9" s="34"/>
      <c r="B9" s="40"/>
      <c r="C9" s="40"/>
      <c r="F9" s="45"/>
      <c r="P9" s="9"/>
    </row>
    <row r="10" spans="1:17" s="8" customFormat="1" x14ac:dyDescent="0.2">
      <c r="A10" s="98">
        <f>IF(I10&lt;&gt;"",1+MAX($A$6:A9),"")</f>
        <v>1</v>
      </c>
      <c r="B10" s="34"/>
      <c r="C10" s="34"/>
      <c r="E10" s="8" t="s">
        <v>92</v>
      </c>
      <c r="F10" s="6">
        <v>1</v>
      </c>
      <c r="G10" s="1">
        <v>0</v>
      </c>
      <c r="H10" s="2">
        <f t="shared" ref="H10" si="0">F10*(1+G10)</f>
        <v>1</v>
      </c>
      <c r="I10" s="15" t="s">
        <v>24</v>
      </c>
      <c r="J10" s="15"/>
      <c r="K10" s="15"/>
      <c r="L10" s="15"/>
      <c r="M10" s="15"/>
      <c r="N10" s="3">
        <v>3500</v>
      </c>
      <c r="O10" s="4">
        <f t="shared" ref="O10" si="1">N10*H10</f>
        <v>3500</v>
      </c>
      <c r="P10" s="9"/>
    </row>
    <row r="11" spans="1:17" s="8" customFormat="1" x14ac:dyDescent="0.2">
      <c r="A11" s="32">
        <f>IF(I11&lt;&gt;"",1+MAX($A$6:A10),"")</f>
        <v>2</v>
      </c>
      <c r="B11" s="34"/>
      <c r="C11" s="34"/>
      <c r="E11" s="30" t="s">
        <v>33</v>
      </c>
      <c r="F11" s="6">
        <v>1</v>
      </c>
      <c r="G11" s="1">
        <v>0</v>
      </c>
      <c r="H11" s="2">
        <f t="shared" ref="H11:H12" si="2">F11*(1+G11)</f>
        <v>1</v>
      </c>
      <c r="I11" s="15" t="s">
        <v>24</v>
      </c>
      <c r="J11" s="15"/>
      <c r="K11" s="15"/>
      <c r="L11" s="15"/>
      <c r="M11" s="15"/>
      <c r="N11" s="3">
        <v>2000</v>
      </c>
      <c r="O11" s="4">
        <f t="shared" ref="O11:O12" si="3">N11*H11</f>
        <v>2000</v>
      </c>
      <c r="P11" s="9"/>
    </row>
    <row r="12" spans="1:17" s="8" customFormat="1" x14ac:dyDescent="0.2">
      <c r="A12" s="32">
        <f>IF(I12&lt;&gt;"",1+MAX($A$6:A11),"")</f>
        <v>3</v>
      </c>
      <c r="B12" s="34"/>
      <c r="C12" s="34"/>
      <c r="E12" s="30" t="s">
        <v>34</v>
      </c>
      <c r="F12" s="6">
        <v>1</v>
      </c>
      <c r="G12" s="1">
        <v>0</v>
      </c>
      <c r="H12" s="2">
        <f t="shared" si="2"/>
        <v>1</v>
      </c>
      <c r="I12" s="15" t="s">
        <v>24</v>
      </c>
      <c r="J12" s="15"/>
      <c r="K12" s="15"/>
      <c r="L12" s="15"/>
      <c r="M12" s="15"/>
      <c r="N12" s="3">
        <v>3000</v>
      </c>
      <c r="O12" s="4">
        <f t="shared" si="3"/>
        <v>3000</v>
      </c>
      <c r="P12" s="9"/>
    </row>
    <row r="13" spans="1:17" customFormat="1" ht="16.5" thickBot="1" x14ac:dyDescent="0.3">
      <c r="A13" s="32" t="str">
        <f>IF(I13&lt;&gt;"",1+MAX($A$6:A12),"")</f>
        <v/>
      </c>
      <c r="B13" s="34"/>
      <c r="C13" s="34"/>
      <c r="D13" s="8"/>
      <c r="E13" s="38"/>
      <c r="F13" s="6"/>
      <c r="G13" s="1"/>
      <c r="H13" s="6"/>
      <c r="I13" s="15"/>
      <c r="J13" s="15"/>
      <c r="K13" s="15"/>
      <c r="L13" s="15"/>
      <c r="M13" s="15"/>
      <c r="N13" s="3"/>
      <c r="O13" s="4"/>
      <c r="P13" s="39"/>
    </row>
    <row r="14" spans="1:17" s="54" customFormat="1" ht="16.5" thickBot="1" x14ac:dyDescent="0.25">
      <c r="A14" s="57" t="str">
        <f>IF(I14&lt;&gt;"",1+MAX($A$6:A13),"")</f>
        <v/>
      </c>
      <c r="B14" s="58"/>
      <c r="C14" s="58"/>
      <c r="D14" s="58" t="s">
        <v>37</v>
      </c>
      <c r="E14" s="59" t="s">
        <v>35</v>
      </c>
      <c r="F14" s="60"/>
      <c r="G14" s="61"/>
      <c r="H14" s="61"/>
      <c r="I14" s="61"/>
      <c r="J14" s="61"/>
      <c r="K14" s="61"/>
      <c r="L14" s="61"/>
      <c r="M14" s="61"/>
      <c r="N14" s="61"/>
      <c r="O14" s="61"/>
      <c r="P14" s="62">
        <f>SUM(O18:O69)</f>
        <v>26143.831999999999</v>
      </c>
    </row>
    <row r="15" spans="1:17" x14ac:dyDescent="0.2">
      <c r="A15" s="32" t="str">
        <f>IF(I15&lt;&gt;"",1+MAX($A$6:A14),"")</f>
        <v/>
      </c>
      <c r="B15" s="42"/>
      <c r="C15" s="41"/>
      <c r="D15" s="8"/>
      <c r="E15" s="43"/>
      <c r="F15" s="6"/>
      <c r="G15" s="65"/>
      <c r="H15" s="65"/>
      <c r="I15" s="65"/>
      <c r="J15" s="65"/>
      <c r="K15" s="37"/>
      <c r="L15" s="37"/>
      <c r="M15" s="37"/>
      <c r="N15" s="3"/>
      <c r="O15" s="4"/>
      <c r="P15" s="9"/>
    </row>
    <row r="16" spans="1:17" ht="15.75" x14ac:dyDescent="0.2">
      <c r="A16" s="32" t="str">
        <f>IF(I16&lt;&gt;"",1+MAX($A$6:A15),"")</f>
        <v/>
      </c>
      <c r="B16" s="42"/>
      <c r="C16" s="41"/>
      <c r="D16" s="8"/>
      <c r="E16" s="48" t="s">
        <v>38</v>
      </c>
      <c r="F16" s="6"/>
      <c r="G16" s="65" t="s">
        <v>39</v>
      </c>
      <c r="H16" s="65"/>
      <c r="I16" s="65"/>
      <c r="J16" s="65"/>
      <c r="K16" s="37"/>
      <c r="L16" s="37"/>
      <c r="M16" s="37"/>
      <c r="N16" s="3"/>
      <c r="O16" s="4"/>
      <c r="P16" s="9"/>
    </row>
    <row r="17" spans="1:16" x14ac:dyDescent="0.2">
      <c r="A17" s="32" t="str">
        <f>IF(I17&lt;&gt;"",1+MAX($A$6:A16),"")</f>
        <v/>
      </c>
      <c r="B17" s="42"/>
      <c r="C17" s="41"/>
      <c r="D17" s="8"/>
      <c r="E17" s="43"/>
      <c r="F17" s="6"/>
      <c r="G17" s="65"/>
      <c r="H17" s="65"/>
      <c r="I17" s="65"/>
      <c r="J17" s="65"/>
      <c r="K17" s="37"/>
      <c r="L17" s="37"/>
      <c r="M17" s="37"/>
      <c r="N17" s="3"/>
      <c r="O17" s="4"/>
      <c r="P17" s="9"/>
    </row>
    <row r="18" spans="1:16" s="8" customFormat="1" ht="24.75" customHeight="1" x14ac:dyDescent="0.2">
      <c r="A18" s="32">
        <f>IF(I18&lt;&gt;"",1+MAX($A$6:A17),"")</f>
        <v>4</v>
      </c>
      <c r="B18" s="34" t="s">
        <v>40</v>
      </c>
      <c r="C18" s="34" t="s">
        <v>40</v>
      </c>
      <c r="E18" s="30" t="s">
        <v>41</v>
      </c>
      <c r="F18" s="6">
        <v>20.47</v>
      </c>
      <c r="G18" s="1">
        <v>0.1</v>
      </c>
      <c r="H18" s="2">
        <f t="shared" ref="H18:H26" si="4">F18*(1+G18)</f>
        <v>22.516999999999999</v>
      </c>
      <c r="I18" s="15" t="s">
        <v>25</v>
      </c>
      <c r="J18" s="51">
        <v>4.62</v>
      </c>
      <c r="K18" s="52">
        <f t="shared" ref="K18:K26" si="5">J18*H18</f>
        <v>104.02854000000001</v>
      </c>
      <c r="L18" s="52">
        <v>6.38</v>
      </c>
      <c r="M18" s="52">
        <f t="shared" ref="M18:M26" si="6">L18*H18</f>
        <v>143.65845999999999</v>
      </c>
      <c r="N18" s="51">
        <v>11</v>
      </c>
      <c r="O18" s="4">
        <f t="shared" ref="O18:O26" si="7">N18*H18</f>
        <v>247.68699999999998</v>
      </c>
      <c r="P18" s="9"/>
    </row>
    <row r="19" spans="1:16" s="8" customFormat="1" ht="24.75" customHeight="1" x14ac:dyDescent="0.2">
      <c r="A19" s="32">
        <f>IF(I19&lt;&gt;"",1+MAX($A$6:A18),"")</f>
        <v>5</v>
      </c>
      <c r="B19" s="34" t="s">
        <v>40</v>
      </c>
      <c r="C19" s="34" t="s">
        <v>40</v>
      </c>
      <c r="E19" s="30" t="s">
        <v>42</v>
      </c>
      <c r="F19" s="6">
        <v>1.99</v>
      </c>
      <c r="G19" s="1">
        <v>0.1</v>
      </c>
      <c r="H19" s="2">
        <f t="shared" si="4"/>
        <v>2.1890000000000001</v>
      </c>
      <c r="I19" s="15" t="s">
        <v>25</v>
      </c>
      <c r="J19" s="51">
        <v>5.46</v>
      </c>
      <c r="K19" s="52">
        <f t="shared" si="5"/>
        <v>11.95194</v>
      </c>
      <c r="L19" s="52">
        <v>7.5399999999999991</v>
      </c>
      <c r="M19" s="52">
        <f t="shared" si="6"/>
        <v>16.50506</v>
      </c>
      <c r="N19" s="51">
        <v>13</v>
      </c>
      <c r="O19" s="4">
        <f t="shared" si="7"/>
        <v>28.457000000000001</v>
      </c>
      <c r="P19" s="9"/>
    </row>
    <row r="20" spans="1:16" s="8" customFormat="1" ht="24.75" customHeight="1" x14ac:dyDescent="0.2">
      <c r="A20" s="32">
        <f>IF(I20&lt;&gt;"",1+MAX($A$6:A19),"")</f>
        <v>6</v>
      </c>
      <c r="B20" s="34" t="s">
        <v>40</v>
      </c>
      <c r="C20" s="34" t="s">
        <v>40</v>
      </c>
      <c r="E20" s="30" t="s">
        <v>43</v>
      </c>
      <c r="F20" s="6">
        <v>105.72</v>
      </c>
      <c r="G20" s="1">
        <v>0.1</v>
      </c>
      <c r="H20" s="2">
        <f t="shared" si="4"/>
        <v>116.292</v>
      </c>
      <c r="I20" s="15" t="s">
        <v>25</v>
      </c>
      <c r="J20" s="51">
        <v>6.3</v>
      </c>
      <c r="K20" s="52">
        <f t="shared" si="5"/>
        <v>732.63959999999997</v>
      </c>
      <c r="L20" s="52">
        <v>8.6999999999999993</v>
      </c>
      <c r="M20" s="52">
        <f t="shared" si="6"/>
        <v>1011.7403999999999</v>
      </c>
      <c r="N20" s="51">
        <v>15</v>
      </c>
      <c r="O20" s="4">
        <f t="shared" si="7"/>
        <v>1744.38</v>
      </c>
      <c r="P20" s="9"/>
    </row>
    <row r="21" spans="1:16" s="8" customFormat="1" ht="24.75" customHeight="1" x14ac:dyDescent="0.2">
      <c r="A21" s="32">
        <f>IF(I21&lt;&gt;"",1+MAX($A$6:A20),"")</f>
        <v>7</v>
      </c>
      <c r="B21" s="34" t="s">
        <v>40</v>
      </c>
      <c r="C21" s="34" t="s">
        <v>40</v>
      </c>
      <c r="E21" s="30" t="s">
        <v>44</v>
      </c>
      <c r="F21" s="6">
        <v>21.85</v>
      </c>
      <c r="G21" s="1">
        <v>0.1</v>
      </c>
      <c r="H21" s="2">
        <f t="shared" si="4"/>
        <v>24.035000000000004</v>
      </c>
      <c r="I21" s="15" t="s">
        <v>25</v>
      </c>
      <c r="J21" s="51">
        <v>7.14</v>
      </c>
      <c r="K21" s="52">
        <f t="shared" si="5"/>
        <v>171.60990000000001</v>
      </c>
      <c r="L21" s="52">
        <v>9.86</v>
      </c>
      <c r="M21" s="52">
        <f t="shared" si="6"/>
        <v>236.98510000000002</v>
      </c>
      <c r="N21" s="51">
        <v>17</v>
      </c>
      <c r="O21" s="4">
        <f t="shared" si="7"/>
        <v>408.59500000000008</v>
      </c>
      <c r="P21" s="9"/>
    </row>
    <row r="22" spans="1:16" s="8" customFormat="1" ht="24.75" customHeight="1" x14ac:dyDescent="0.2">
      <c r="A22" s="32">
        <f>IF(I22&lt;&gt;"",1+MAX($A$6:A21),"")</f>
        <v>8</v>
      </c>
      <c r="B22" s="34" t="s">
        <v>40</v>
      </c>
      <c r="C22" s="34" t="s">
        <v>40</v>
      </c>
      <c r="E22" s="30" t="s">
        <v>45</v>
      </c>
      <c r="F22" s="6">
        <v>25.43</v>
      </c>
      <c r="G22" s="1">
        <v>0.1</v>
      </c>
      <c r="H22" s="2">
        <f t="shared" si="4"/>
        <v>27.973000000000003</v>
      </c>
      <c r="I22" s="15" t="s">
        <v>25</v>
      </c>
      <c r="J22" s="51">
        <v>7.9799999999999995</v>
      </c>
      <c r="K22" s="52">
        <f t="shared" si="5"/>
        <v>223.22454000000002</v>
      </c>
      <c r="L22" s="52">
        <v>11.02</v>
      </c>
      <c r="M22" s="52">
        <f t="shared" si="6"/>
        <v>308.26246000000003</v>
      </c>
      <c r="N22" s="51">
        <v>19</v>
      </c>
      <c r="O22" s="4">
        <f t="shared" si="7"/>
        <v>531.48700000000008</v>
      </c>
      <c r="P22" s="9"/>
    </row>
    <row r="23" spans="1:16" s="8" customFormat="1" ht="24.75" customHeight="1" x14ac:dyDescent="0.2">
      <c r="A23" s="32">
        <f>IF(I23&lt;&gt;"",1+MAX($A$6:A22),"")</f>
        <v>9</v>
      </c>
      <c r="B23" s="34" t="s">
        <v>40</v>
      </c>
      <c r="C23" s="34" t="s">
        <v>40</v>
      </c>
      <c r="E23" s="30" t="s">
        <v>46</v>
      </c>
      <c r="F23" s="6">
        <v>66.41</v>
      </c>
      <c r="G23" s="1">
        <v>0.1</v>
      </c>
      <c r="H23" s="2">
        <f t="shared" si="4"/>
        <v>73.051000000000002</v>
      </c>
      <c r="I23" s="15" t="s">
        <v>25</v>
      </c>
      <c r="J23" s="51">
        <v>9.24</v>
      </c>
      <c r="K23" s="52">
        <f t="shared" si="5"/>
        <v>674.99124000000006</v>
      </c>
      <c r="L23" s="52">
        <v>12.76</v>
      </c>
      <c r="M23" s="52">
        <f t="shared" si="6"/>
        <v>932.13076000000001</v>
      </c>
      <c r="N23" s="51">
        <v>22</v>
      </c>
      <c r="O23" s="4">
        <f t="shared" si="7"/>
        <v>1607.1220000000001</v>
      </c>
      <c r="P23" s="9"/>
    </row>
    <row r="24" spans="1:16" s="8" customFormat="1" ht="24.75" customHeight="1" x14ac:dyDescent="0.2">
      <c r="A24" s="32">
        <f>IF(I24&lt;&gt;"",1+MAX($A$6:A23),"")</f>
        <v>10</v>
      </c>
      <c r="B24" s="34" t="s">
        <v>40</v>
      </c>
      <c r="C24" s="34" t="s">
        <v>40</v>
      </c>
      <c r="E24" s="30" t="s">
        <v>47</v>
      </c>
      <c r="F24" s="6">
        <v>28.3</v>
      </c>
      <c r="G24" s="1">
        <v>0.1</v>
      </c>
      <c r="H24" s="2">
        <f t="shared" si="4"/>
        <v>31.130000000000003</v>
      </c>
      <c r="I24" s="15" t="s">
        <v>25</v>
      </c>
      <c r="J24" s="51">
        <v>10.5</v>
      </c>
      <c r="K24" s="52">
        <f t="shared" si="5"/>
        <v>326.86500000000001</v>
      </c>
      <c r="L24" s="52">
        <v>14.499999999999998</v>
      </c>
      <c r="M24" s="52">
        <f t="shared" si="6"/>
        <v>451.38499999999999</v>
      </c>
      <c r="N24" s="51">
        <v>25</v>
      </c>
      <c r="O24" s="4">
        <f t="shared" si="7"/>
        <v>778.25000000000011</v>
      </c>
      <c r="P24" s="9"/>
    </row>
    <row r="25" spans="1:16" s="8" customFormat="1" ht="24.75" customHeight="1" x14ac:dyDescent="0.2">
      <c r="A25" s="32">
        <f>IF(I25&lt;&gt;"",1+MAX($A$6:A24),"")</f>
        <v>11</v>
      </c>
      <c r="B25" s="34" t="s">
        <v>40</v>
      </c>
      <c r="C25" s="34" t="s">
        <v>40</v>
      </c>
      <c r="E25" s="30" t="s">
        <v>48</v>
      </c>
      <c r="F25" s="6">
        <v>1.42</v>
      </c>
      <c r="G25" s="1">
        <v>0.1</v>
      </c>
      <c r="H25" s="2">
        <f t="shared" si="4"/>
        <v>1.5620000000000001</v>
      </c>
      <c r="I25" s="15" t="s">
        <v>25</v>
      </c>
      <c r="J25" s="51">
        <v>11.76</v>
      </c>
      <c r="K25" s="52">
        <f t="shared" si="5"/>
        <v>18.369119999999999</v>
      </c>
      <c r="L25" s="52">
        <v>16.239999999999998</v>
      </c>
      <c r="M25" s="52">
        <f t="shared" si="6"/>
        <v>25.366879999999998</v>
      </c>
      <c r="N25" s="51">
        <v>28</v>
      </c>
      <c r="O25" s="4">
        <f t="shared" si="7"/>
        <v>43.736000000000004</v>
      </c>
      <c r="P25" s="9"/>
    </row>
    <row r="26" spans="1:16" s="8" customFormat="1" ht="24.75" customHeight="1" x14ac:dyDescent="0.2">
      <c r="A26" s="32">
        <f>IF(I26&lt;&gt;"",1+MAX($A$6:A25),"")</f>
        <v>12</v>
      </c>
      <c r="B26" s="34" t="s">
        <v>40</v>
      </c>
      <c r="C26" s="34" t="s">
        <v>40</v>
      </c>
      <c r="E26" s="30" t="s">
        <v>49</v>
      </c>
      <c r="F26" s="6">
        <v>14.44</v>
      </c>
      <c r="G26" s="1">
        <v>0.1</v>
      </c>
      <c r="H26" s="2">
        <f t="shared" si="4"/>
        <v>15.884</v>
      </c>
      <c r="I26" s="15" t="s">
        <v>25</v>
      </c>
      <c r="J26" s="51">
        <v>13.44</v>
      </c>
      <c r="K26" s="52">
        <f t="shared" si="5"/>
        <v>213.48096000000001</v>
      </c>
      <c r="L26" s="52">
        <v>18.559999999999999</v>
      </c>
      <c r="M26" s="52">
        <f t="shared" si="6"/>
        <v>294.80703999999997</v>
      </c>
      <c r="N26" s="51">
        <v>32</v>
      </c>
      <c r="O26" s="4">
        <f t="shared" si="7"/>
        <v>508.28800000000001</v>
      </c>
      <c r="P26" s="9"/>
    </row>
    <row r="27" spans="1:16" s="8" customFormat="1" ht="24.75" customHeight="1" x14ac:dyDescent="0.2">
      <c r="A27" s="32">
        <f>IF(I27&lt;&gt;"",1+MAX($A$6:A26),"")</f>
        <v>13</v>
      </c>
      <c r="B27" s="34" t="s">
        <v>40</v>
      </c>
      <c r="C27" s="34" t="s">
        <v>50</v>
      </c>
      <c r="E27" s="30" t="s">
        <v>51</v>
      </c>
      <c r="F27" s="6">
        <v>3</v>
      </c>
      <c r="G27" s="1">
        <v>0.1</v>
      </c>
      <c r="H27" s="2">
        <f>F27*(1+G27)</f>
        <v>3.3000000000000003</v>
      </c>
      <c r="I27" s="15" t="s">
        <v>25</v>
      </c>
      <c r="J27" s="51">
        <v>3.78</v>
      </c>
      <c r="K27" s="52">
        <f>J27*H27</f>
        <v>12.474</v>
      </c>
      <c r="L27" s="52">
        <v>5.22</v>
      </c>
      <c r="M27" s="52">
        <f>L27*H27</f>
        <v>17.225999999999999</v>
      </c>
      <c r="N27" s="51">
        <v>9</v>
      </c>
      <c r="O27" s="4">
        <f>N27*H27</f>
        <v>29.700000000000003</v>
      </c>
      <c r="P27" s="9"/>
    </row>
    <row r="28" spans="1:16" s="8" customFormat="1" ht="24.75" customHeight="1" x14ac:dyDescent="0.2">
      <c r="A28" s="32">
        <f>IF(I28&lt;&gt;"",1+MAX($A$6:A27),"")</f>
        <v>14</v>
      </c>
      <c r="B28" s="34" t="s">
        <v>40</v>
      </c>
      <c r="C28" s="34" t="s">
        <v>50</v>
      </c>
      <c r="E28" s="30" t="s">
        <v>52</v>
      </c>
      <c r="F28" s="6">
        <v>30</v>
      </c>
      <c r="G28" s="1">
        <v>0.1</v>
      </c>
      <c r="H28" s="2">
        <f>F28*(1+G28)</f>
        <v>33</v>
      </c>
      <c r="I28" s="15" t="s">
        <v>25</v>
      </c>
      <c r="J28" s="51">
        <v>3.78</v>
      </c>
      <c r="K28" s="52">
        <f>J28*H28</f>
        <v>124.74</v>
      </c>
      <c r="L28" s="52">
        <v>5.22</v>
      </c>
      <c r="M28" s="52">
        <f>L28*H28</f>
        <v>172.26</v>
      </c>
      <c r="N28" s="51">
        <v>9</v>
      </c>
      <c r="O28" s="4">
        <f>N28*H28</f>
        <v>297</v>
      </c>
      <c r="P28" s="9"/>
    </row>
    <row r="29" spans="1:16" s="8" customFormat="1" ht="24.75" customHeight="1" x14ac:dyDescent="0.2">
      <c r="A29" s="32">
        <f>IF(I29&lt;&gt;"",1+MAX($A$6:A28),"")</f>
        <v>15</v>
      </c>
      <c r="B29" s="34" t="s">
        <v>40</v>
      </c>
      <c r="C29" s="34" t="s">
        <v>50</v>
      </c>
      <c r="E29" s="30" t="s">
        <v>53</v>
      </c>
      <c r="F29" s="6">
        <v>40</v>
      </c>
      <c r="G29" s="1">
        <v>0.1</v>
      </c>
      <c r="H29" s="2">
        <f>F29*(1+G29)</f>
        <v>44</v>
      </c>
      <c r="I29" s="15" t="s">
        <v>25</v>
      </c>
      <c r="J29" s="51">
        <v>4.62</v>
      </c>
      <c r="K29" s="52">
        <f>J29*H29</f>
        <v>203.28</v>
      </c>
      <c r="L29" s="52">
        <v>6.38</v>
      </c>
      <c r="M29" s="52">
        <f>L29*H29</f>
        <v>280.71999999999997</v>
      </c>
      <c r="N29" s="51">
        <v>11</v>
      </c>
      <c r="O29" s="4">
        <f>N29*H29</f>
        <v>484</v>
      </c>
      <c r="P29" s="9"/>
    </row>
    <row r="30" spans="1:16" x14ac:dyDescent="0.2">
      <c r="A30" s="32" t="str">
        <f>IF(I30&lt;&gt;"",1+MAX($A$6:A29),"")</f>
        <v/>
      </c>
      <c r="B30" s="42"/>
      <c r="C30" s="41"/>
      <c r="D30" s="8"/>
      <c r="E30" s="43"/>
      <c r="F30" s="6"/>
      <c r="G30" s="1"/>
      <c r="H30" s="2"/>
      <c r="I30" s="15"/>
      <c r="J30" s="37"/>
      <c r="K30" s="37"/>
      <c r="L30" s="37"/>
      <c r="M30" s="37"/>
      <c r="N30" s="3"/>
      <c r="O30" s="4"/>
      <c r="P30" s="9"/>
    </row>
    <row r="31" spans="1:16" ht="15.75" x14ac:dyDescent="0.2">
      <c r="A31" s="32" t="str">
        <f>IF(I31&lt;&gt;"",1+MAX($A$6:A30),"")</f>
        <v/>
      </c>
      <c r="B31" s="42"/>
      <c r="C31" s="41"/>
      <c r="D31" s="8"/>
      <c r="E31" s="47" t="s">
        <v>54</v>
      </c>
      <c r="F31" s="6"/>
      <c r="G31" s="1"/>
      <c r="H31" s="2"/>
      <c r="I31" s="15"/>
      <c r="J31" s="37"/>
      <c r="K31" s="37"/>
      <c r="L31" s="37"/>
      <c r="M31" s="37"/>
      <c r="N31" s="3"/>
      <c r="O31" s="4"/>
      <c r="P31" s="9"/>
    </row>
    <row r="32" spans="1:16" s="8" customFormat="1" ht="24.75" customHeight="1" x14ac:dyDescent="0.2">
      <c r="A32" s="32">
        <f>IF(I32&lt;&gt;"",1+MAX($A$6:A31),"")</f>
        <v>16</v>
      </c>
      <c r="B32" s="34" t="s">
        <v>40</v>
      </c>
      <c r="C32" s="34" t="s">
        <v>40</v>
      </c>
      <c r="E32" s="30" t="s">
        <v>55</v>
      </c>
      <c r="F32" s="6">
        <v>2</v>
      </c>
      <c r="G32" s="1">
        <v>0</v>
      </c>
      <c r="H32" s="2">
        <f t="shared" ref="H32:H45" si="8">F32*(1+G32)</f>
        <v>2</v>
      </c>
      <c r="I32" s="15" t="s">
        <v>30</v>
      </c>
      <c r="J32" s="51">
        <v>9.75</v>
      </c>
      <c r="K32" s="37">
        <f t="shared" ref="K32:K45" si="9">J32*H32</f>
        <v>19.5</v>
      </c>
      <c r="L32" s="37">
        <v>15</v>
      </c>
      <c r="M32" s="37">
        <f t="shared" ref="M32:M45" si="10">L32*H32</f>
        <v>30</v>
      </c>
      <c r="N32" s="51">
        <f t="shared" ref="N32:N45" si="11">J32+L32</f>
        <v>24.75</v>
      </c>
      <c r="O32" s="4">
        <f t="shared" ref="O32:O45" si="12">N32*H32</f>
        <v>49.5</v>
      </c>
      <c r="P32" s="9"/>
    </row>
    <row r="33" spans="1:16" s="8" customFormat="1" ht="24.75" customHeight="1" x14ac:dyDescent="0.2">
      <c r="A33" s="32">
        <f>IF(I33&lt;&gt;"",1+MAX($A$6:A32),"")</f>
        <v>17</v>
      </c>
      <c r="B33" s="34" t="s">
        <v>40</v>
      </c>
      <c r="C33" s="34" t="s">
        <v>40</v>
      </c>
      <c r="E33" s="30" t="s">
        <v>56</v>
      </c>
      <c r="F33" s="6">
        <v>17</v>
      </c>
      <c r="G33" s="1">
        <v>0</v>
      </c>
      <c r="H33" s="2">
        <f t="shared" si="8"/>
        <v>17</v>
      </c>
      <c r="I33" s="15" t="s">
        <v>30</v>
      </c>
      <c r="J33" s="51">
        <v>13</v>
      </c>
      <c r="K33" s="37">
        <f t="shared" si="9"/>
        <v>221</v>
      </c>
      <c r="L33" s="37">
        <v>20</v>
      </c>
      <c r="M33" s="37">
        <f t="shared" si="10"/>
        <v>340</v>
      </c>
      <c r="N33" s="51">
        <f t="shared" si="11"/>
        <v>33</v>
      </c>
      <c r="O33" s="4">
        <f t="shared" si="12"/>
        <v>561</v>
      </c>
      <c r="P33" s="9"/>
    </row>
    <row r="34" spans="1:16" s="8" customFormat="1" ht="24.75" customHeight="1" x14ac:dyDescent="0.2">
      <c r="A34" s="32">
        <f>IF(I34&lt;&gt;"",1+MAX($A$6:A33),"")</f>
        <v>18</v>
      </c>
      <c r="B34" s="34" t="s">
        <v>40</v>
      </c>
      <c r="C34" s="34" t="s">
        <v>40</v>
      </c>
      <c r="E34" s="30" t="s">
        <v>57</v>
      </c>
      <c r="F34" s="6">
        <v>2</v>
      </c>
      <c r="G34" s="1">
        <v>0</v>
      </c>
      <c r="H34" s="2">
        <f t="shared" si="8"/>
        <v>2</v>
      </c>
      <c r="I34" s="15" t="s">
        <v>30</v>
      </c>
      <c r="J34" s="51">
        <v>14.3</v>
      </c>
      <c r="K34" s="37">
        <f t="shared" si="9"/>
        <v>28.6</v>
      </c>
      <c r="L34" s="37">
        <v>22</v>
      </c>
      <c r="M34" s="37">
        <f t="shared" si="10"/>
        <v>44</v>
      </c>
      <c r="N34" s="51">
        <f t="shared" si="11"/>
        <v>36.299999999999997</v>
      </c>
      <c r="O34" s="4">
        <f t="shared" si="12"/>
        <v>72.599999999999994</v>
      </c>
      <c r="P34" s="9"/>
    </row>
    <row r="35" spans="1:16" s="8" customFormat="1" ht="24.75" customHeight="1" x14ac:dyDescent="0.2">
      <c r="A35" s="32">
        <f>IF(I35&lt;&gt;"",1+MAX($A$6:A34),"")</f>
        <v>19</v>
      </c>
      <c r="B35" s="34" t="s">
        <v>40</v>
      </c>
      <c r="C35" s="34" t="s">
        <v>40</v>
      </c>
      <c r="E35" s="30" t="s">
        <v>58</v>
      </c>
      <c r="F35" s="6">
        <v>2</v>
      </c>
      <c r="G35" s="1">
        <v>0</v>
      </c>
      <c r="H35" s="2">
        <f t="shared" si="8"/>
        <v>2</v>
      </c>
      <c r="I35" s="15" t="s">
        <v>30</v>
      </c>
      <c r="J35" s="51">
        <v>19.5</v>
      </c>
      <c r="K35" s="37">
        <f t="shared" si="9"/>
        <v>39</v>
      </c>
      <c r="L35" s="37">
        <v>30</v>
      </c>
      <c r="M35" s="37">
        <f t="shared" si="10"/>
        <v>60</v>
      </c>
      <c r="N35" s="51">
        <f t="shared" si="11"/>
        <v>49.5</v>
      </c>
      <c r="O35" s="4">
        <f t="shared" si="12"/>
        <v>99</v>
      </c>
      <c r="P35" s="9"/>
    </row>
    <row r="36" spans="1:16" s="8" customFormat="1" ht="24.75" customHeight="1" x14ac:dyDescent="0.2">
      <c r="A36" s="32">
        <f>IF(I36&lt;&gt;"",1+MAX($A$6:A35),"")</f>
        <v>20</v>
      </c>
      <c r="B36" s="34" t="s">
        <v>40</v>
      </c>
      <c r="C36" s="34" t="s">
        <v>40</v>
      </c>
      <c r="E36" s="30" t="s">
        <v>59</v>
      </c>
      <c r="F36" s="6">
        <v>1</v>
      </c>
      <c r="G36" s="1">
        <v>0</v>
      </c>
      <c r="H36" s="2">
        <f t="shared" si="8"/>
        <v>1</v>
      </c>
      <c r="I36" s="15" t="s">
        <v>30</v>
      </c>
      <c r="J36" s="51">
        <v>16.25</v>
      </c>
      <c r="K36" s="37">
        <f t="shared" si="9"/>
        <v>16.25</v>
      </c>
      <c r="L36" s="37">
        <v>25</v>
      </c>
      <c r="M36" s="37">
        <f t="shared" si="10"/>
        <v>25</v>
      </c>
      <c r="N36" s="51">
        <f t="shared" si="11"/>
        <v>41.25</v>
      </c>
      <c r="O36" s="4">
        <f t="shared" si="12"/>
        <v>41.25</v>
      </c>
      <c r="P36" s="9"/>
    </row>
    <row r="37" spans="1:16" s="8" customFormat="1" ht="24.75" customHeight="1" x14ac:dyDescent="0.2">
      <c r="A37" s="32">
        <f>IF(I37&lt;&gt;"",1+MAX($A$6:A36),"")</f>
        <v>21</v>
      </c>
      <c r="B37" s="34" t="s">
        <v>40</v>
      </c>
      <c r="C37" s="34" t="s">
        <v>40</v>
      </c>
      <c r="E37" s="30" t="s">
        <v>60</v>
      </c>
      <c r="F37" s="6">
        <v>4</v>
      </c>
      <c r="G37" s="1">
        <v>0</v>
      </c>
      <c r="H37" s="2">
        <f t="shared" si="8"/>
        <v>4</v>
      </c>
      <c r="I37" s="15" t="s">
        <v>30</v>
      </c>
      <c r="J37" s="51">
        <v>22.1</v>
      </c>
      <c r="K37" s="37">
        <f t="shared" si="9"/>
        <v>88.4</v>
      </c>
      <c r="L37" s="37">
        <v>34</v>
      </c>
      <c r="M37" s="37">
        <f t="shared" si="10"/>
        <v>136</v>
      </c>
      <c r="N37" s="51">
        <f t="shared" si="11"/>
        <v>56.1</v>
      </c>
      <c r="O37" s="4">
        <f t="shared" si="12"/>
        <v>224.4</v>
      </c>
      <c r="P37" s="9"/>
    </row>
    <row r="38" spans="1:16" s="8" customFormat="1" ht="24.75" customHeight="1" x14ac:dyDescent="0.2">
      <c r="A38" s="32">
        <f>IF(I38&lt;&gt;"",1+MAX($A$6:A37),"")</f>
        <v>22</v>
      </c>
      <c r="B38" s="34" t="s">
        <v>40</v>
      </c>
      <c r="C38" s="34" t="s">
        <v>40</v>
      </c>
      <c r="E38" s="30" t="s">
        <v>61</v>
      </c>
      <c r="F38" s="6">
        <v>1</v>
      </c>
      <c r="G38" s="1">
        <v>0</v>
      </c>
      <c r="H38" s="2">
        <f t="shared" si="8"/>
        <v>1</v>
      </c>
      <c r="I38" s="15" t="s">
        <v>30</v>
      </c>
      <c r="J38" s="51">
        <v>16.900000000000002</v>
      </c>
      <c r="K38" s="37">
        <f t="shared" si="9"/>
        <v>16.900000000000002</v>
      </c>
      <c r="L38" s="37">
        <v>26</v>
      </c>
      <c r="M38" s="37">
        <f t="shared" si="10"/>
        <v>26</v>
      </c>
      <c r="N38" s="51">
        <f t="shared" si="11"/>
        <v>42.900000000000006</v>
      </c>
      <c r="O38" s="4">
        <f t="shared" si="12"/>
        <v>42.900000000000006</v>
      </c>
      <c r="P38" s="9"/>
    </row>
    <row r="39" spans="1:16" s="8" customFormat="1" ht="24.75" customHeight="1" x14ac:dyDescent="0.2">
      <c r="A39" s="32">
        <f>IF(I39&lt;&gt;"",1+MAX($A$6:A38),"")</f>
        <v>23</v>
      </c>
      <c r="B39" s="34" t="s">
        <v>40</v>
      </c>
      <c r="C39" s="34" t="s">
        <v>40</v>
      </c>
      <c r="E39" s="30" t="s">
        <v>62</v>
      </c>
      <c r="F39" s="6">
        <v>1</v>
      </c>
      <c r="G39" s="1">
        <v>0</v>
      </c>
      <c r="H39" s="2">
        <f t="shared" si="8"/>
        <v>1</v>
      </c>
      <c r="I39" s="15" t="s">
        <v>30</v>
      </c>
      <c r="J39" s="51">
        <v>19.5</v>
      </c>
      <c r="K39" s="37">
        <f t="shared" si="9"/>
        <v>19.5</v>
      </c>
      <c r="L39" s="37">
        <v>30</v>
      </c>
      <c r="M39" s="37">
        <f t="shared" si="10"/>
        <v>30</v>
      </c>
      <c r="N39" s="51">
        <f t="shared" si="11"/>
        <v>49.5</v>
      </c>
      <c r="O39" s="4">
        <f t="shared" si="12"/>
        <v>49.5</v>
      </c>
      <c r="P39" s="9"/>
    </row>
    <row r="40" spans="1:16" s="8" customFormat="1" ht="24.75" customHeight="1" x14ac:dyDescent="0.2">
      <c r="A40" s="32">
        <f>IF(I40&lt;&gt;"",1+MAX($A$6:A39),"")</f>
        <v>24</v>
      </c>
      <c r="B40" s="34" t="s">
        <v>40</v>
      </c>
      <c r="C40" s="34" t="s">
        <v>40</v>
      </c>
      <c r="E40" s="30" t="s">
        <v>63</v>
      </c>
      <c r="F40" s="6">
        <v>2</v>
      </c>
      <c r="G40" s="1">
        <v>0</v>
      </c>
      <c r="H40" s="2">
        <f t="shared" si="8"/>
        <v>2</v>
      </c>
      <c r="I40" s="15" t="s">
        <v>30</v>
      </c>
      <c r="J40" s="51">
        <v>22.75</v>
      </c>
      <c r="K40" s="37">
        <f t="shared" si="9"/>
        <v>45.5</v>
      </c>
      <c r="L40" s="37">
        <v>35</v>
      </c>
      <c r="M40" s="37">
        <f t="shared" si="10"/>
        <v>70</v>
      </c>
      <c r="N40" s="51">
        <f t="shared" si="11"/>
        <v>57.75</v>
      </c>
      <c r="O40" s="4">
        <f t="shared" si="12"/>
        <v>115.5</v>
      </c>
      <c r="P40" s="9"/>
    </row>
    <row r="41" spans="1:16" s="8" customFormat="1" ht="24.75" customHeight="1" x14ac:dyDescent="0.2">
      <c r="A41" s="32">
        <f>IF(I41&lt;&gt;"",1+MAX($A$6:A40),"")</f>
        <v>25</v>
      </c>
      <c r="B41" s="34" t="s">
        <v>40</v>
      </c>
      <c r="C41" s="34" t="s">
        <v>40</v>
      </c>
      <c r="E41" s="30" t="s">
        <v>64</v>
      </c>
      <c r="F41" s="6">
        <v>1</v>
      </c>
      <c r="G41" s="1">
        <v>0</v>
      </c>
      <c r="H41" s="2">
        <f t="shared" si="8"/>
        <v>1</v>
      </c>
      <c r="I41" s="15" t="s">
        <v>30</v>
      </c>
      <c r="J41" s="51">
        <v>22.75</v>
      </c>
      <c r="K41" s="37">
        <f t="shared" si="9"/>
        <v>22.75</v>
      </c>
      <c r="L41" s="37">
        <v>35</v>
      </c>
      <c r="M41" s="37">
        <f t="shared" si="10"/>
        <v>35</v>
      </c>
      <c r="N41" s="51">
        <f t="shared" si="11"/>
        <v>57.75</v>
      </c>
      <c r="O41" s="4">
        <f t="shared" si="12"/>
        <v>57.75</v>
      </c>
      <c r="P41" s="9"/>
    </row>
    <row r="42" spans="1:16" s="8" customFormat="1" ht="24.75" customHeight="1" x14ac:dyDescent="0.2">
      <c r="A42" s="32">
        <f>IF(I42&lt;&gt;"",1+MAX($A$6:A41),"")</f>
        <v>26</v>
      </c>
      <c r="B42" s="34" t="s">
        <v>40</v>
      </c>
      <c r="C42" s="34" t="s">
        <v>40</v>
      </c>
      <c r="E42" s="30" t="s">
        <v>65</v>
      </c>
      <c r="F42" s="6">
        <v>1</v>
      </c>
      <c r="G42" s="1">
        <v>0</v>
      </c>
      <c r="H42" s="2">
        <f t="shared" si="8"/>
        <v>1</v>
      </c>
      <c r="I42" s="15" t="s">
        <v>30</v>
      </c>
      <c r="J42" s="51">
        <v>22.75</v>
      </c>
      <c r="K42" s="37">
        <f t="shared" si="9"/>
        <v>22.75</v>
      </c>
      <c r="L42" s="37">
        <v>35</v>
      </c>
      <c r="M42" s="37">
        <f t="shared" si="10"/>
        <v>35</v>
      </c>
      <c r="N42" s="51">
        <f t="shared" si="11"/>
        <v>57.75</v>
      </c>
      <c r="O42" s="4">
        <f t="shared" si="12"/>
        <v>57.75</v>
      </c>
      <c r="P42" s="9"/>
    </row>
    <row r="43" spans="1:16" s="8" customFormat="1" ht="24.75" customHeight="1" x14ac:dyDescent="0.2">
      <c r="A43" s="32">
        <f>IF(I43&lt;&gt;"",1+MAX($A$6:A42),"")</f>
        <v>27</v>
      </c>
      <c r="B43" s="34" t="s">
        <v>40</v>
      </c>
      <c r="C43" s="34" t="s">
        <v>40</v>
      </c>
      <c r="E43" s="30" t="s">
        <v>66</v>
      </c>
      <c r="F43" s="6">
        <v>1</v>
      </c>
      <c r="G43" s="1">
        <v>0</v>
      </c>
      <c r="H43" s="2">
        <f t="shared" si="8"/>
        <v>1</v>
      </c>
      <c r="I43" s="15" t="s">
        <v>30</v>
      </c>
      <c r="J43" s="51">
        <v>24.7</v>
      </c>
      <c r="K43" s="37">
        <f t="shared" si="9"/>
        <v>24.7</v>
      </c>
      <c r="L43" s="37">
        <v>38</v>
      </c>
      <c r="M43" s="37">
        <f t="shared" si="10"/>
        <v>38</v>
      </c>
      <c r="N43" s="51">
        <f t="shared" si="11"/>
        <v>62.7</v>
      </c>
      <c r="O43" s="4">
        <f t="shared" si="12"/>
        <v>62.7</v>
      </c>
      <c r="P43" s="9"/>
    </row>
    <row r="44" spans="1:16" s="8" customFormat="1" ht="24.75" customHeight="1" x14ac:dyDescent="0.2">
      <c r="A44" s="32">
        <f>IF(I44&lt;&gt;"",1+MAX($A$6:A43),"")</f>
        <v>28</v>
      </c>
      <c r="B44" s="34" t="s">
        <v>40</v>
      </c>
      <c r="C44" s="34" t="s">
        <v>40</v>
      </c>
      <c r="E44" s="30" t="s">
        <v>67</v>
      </c>
      <c r="F44" s="6">
        <v>4</v>
      </c>
      <c r="G44" s="1">
        <v>0</v>
      </c>
      <c r="H44" s="2">
        <f t="shared" si="8"/>
        <v>4</v>
      </c>
      <c r="I44" s="15" t="s">
        <v>30</v>
      </c>
      <c r="J44" s="51">
        <v>24.7</v>
      </c>
      <c r="K44" s="37">
        <f t="shared" si="9"/>
        <v>98.8</v>
      </c>
      <c r="L44" s="37">
        <v>38</v>
      </c>
      <c r="M44" s="37">
        <f t="shared" si="10"/>
        <v>152</v>
      </c>
      <c r="N44" s="51">
        <f t="shared" si="11"/>
        <v>62.7</v>
      </c>
      <c r="O44" s="4">
        <f t="shared" si="12"/>
        <v>250.8</v>
      </c>
      <c r="P44" s="9"/>
    </row>
    <row r="45" spans="1:16" s="8" customFormat="1" ht="24.75" customHeight="1" x14ac:dyDescent="0.2">
      <c r="A45" s="32">
        <f>IF(I45&lt;&gt;"",1+MAX($A$6:A44),"")</f>
        <v>29</v>
      </c>
      <c r="B45" s="34" t="s">
        <v>40</v>
      </c>
      <c r="C45" s="34" t="s">
        <v>40</v>
      </c>
      <c r="E45" s="30" t="s">
        <v>68</v>
      </c>
      <c r="F45" s="6">
        <v>1</v>
      </c>
      <c r="G45" s="1">
        <v>0</v>
      </c>
      <c r="H45" s="2">
        <f t="shared" si="8"/>
        <v>1</v>
      </c>
      <c r="I45" s="15" t="s">
        <v>30</v>
      </c>
      <c r="J45" s="51">
        <v>24.7</v>
      </c>
      <c r="K45" s="37">
        <f t="shared" si="9"/>
        <v>24.7</v>
      </c>
      <c r="L45" s="37">
        <v>38</v>
      </c>
      <c r="M45" s="37">
        <f t="shared" si="10"/>
        <v>38</v>
      </c>
      <c r="N45" s="51">
        <f t="shared" si="11"/>
        <v>62.7</v>
      </c>
      <c r="O45" s="4">
        <f t="shared" si="12"/>
        <v>62.7</v>
      </c>
      <c r="P45" s="9"/>
    </row>
    <row r="46" spans="1:16" x14ac:dyDescent="0.2">
      <c r="A46" s="32" t="str">
        <f>IF(I46&lt;&gt;"",1+MAX($A$6:A45),"")</f>
        <v/>
      </c>
      <c r="B46" s="42"/>
      <c r="C46" s="41"/>
      <c r="D46" s="8"/>
      <c r="E46" s="43"/>
      <c r="F46" s="6"/>
      <c r="G46" s="1"/>
      <c r="H46" s="2"/>
      <c r="I46" s="15"/>
      <c r="J46" s="37"/>
      <c r="K46" s="37"/>
      <c r="L46" s="37"/>
      <c r="M46" s="37"/>
      <c r="N46" s="3"/>
      <c r="O46" s="4"/>
      <c r="P46" s="9"/>
    </row>
    <row r="47" spans="1:16" ht="15.75" x14ac:dyDescent="0.2">
      <c r="A47" s="32" t="str">
        <f>IF(I47&lt;&gt;"",1+MAX($A$6:A46),"")</f>
        <v/>
      </c>
      <c r="B47" s="42"/>
      <c r="C47" s="41"/>
      <c r="D47" s="8"/>
      <c r="E47" s="47" t="s">
        <v>69</v>
      </c>
      <c r="F47" s="6"/>
      <c r="G47" s="1"/>
      <c r="H47" s="2"/>
      <c r="I47" s="15"/>
      <c r="J47" s="37"/>
      <c r="K47" s="37"/>
      <c r="L47" s="37"/>
      <c r="M47" s="37"/>
      <c r="N47" s="3"/>
      <c r="O47" s="4"/>
      <c r="P47" s="9"/>
    </row>
    <row r="48" spans="1:16" s="8" customFormat="1" ht="24.75" customHeight="1" x14ac:dyDescent="0.2">
      <c r="A48" s="32">
        <f>IF(I48&lt;&gt;"",1+MAX($A$6:A47),"")</f>
        <v>30</v>
      </c>
      <c r="B48" s="34" t="s">
        <v>40</v>
      </c>
      <c r="C48" s="34" t="s">
        <v>50</v>
      </c>
      <c r="E48" s="30" t="s">
        <v>70</v>
      </c>
      <c r="F48" s="6">
        <v>1</v>
      </c>
      <c r="G48" s="1">
        <v>0</v>
      </c>
      <c r="H48" s="2">
        <f t="shared" ref="H48:H69" si="13">F48*(1+G48)</f>
        <v>1</v>
      </c>
      <c r="I48" s="15" t="s">
        <v>30</v>
      </c>
      <c r="J48" s="51">
        <v>15.12</v>
      </c>
      <c r="K48" s="52">
        <f t="shared" ref="K48" si="14">J48*H48</f>
        <v>15.12</v>
      </c>
      <c r="L48" s="52">
        <v>36</v>
      </c>
      <c r="M48" s="52">
        <f t="shared" ref="M48" si="15">L48*H48</f>
        <v>36</v>
      </c>
      <c r="N48" s="51">
        <f t="shared" ref="N48" si="16">J48+L48</f>
        <v>51.12</v>
      </c>
      <c r="O48" s="4">
        <f t="shared" ref="O48:O69" si="17">N48*H48</f>
        <v>51.12</v>
      </c>
      <c r="P48" s="9"/>
    </row>
    <row r="49" spans="1:16" s="8" customFormat="1" ht="24.75" customHeight="1" x14ac:dyDescent="0.2">
      <c r="A49" s="32">
        <f>IF(I49&lt;&gt;"",1+MAX($A$6:A48),"")</f>
        <v>31</v>
      </c>
      <c r="B49" s="34" t="s">
        <v>40</v>
      </c>
      <c r="C49" s="34" t="s">
        <v>50</v>
      </c>
      <c r="E49" s="30" t="s">
        <v>71</v>
      </c>
      <c r="F49" s="6">
        <v>1</v>
      </c>
      <c r="G49" s="1">
        <v>0</v>
      </c>
      <c r="H49" s="2">
        <f t="shared" si="13"/>
        <v>1</v>
      </c>
      <c r="I49" s="15" t="s">
        <v>30</v>
      </c>
      <c r="J49" s="51">
        <v>19.32</v>
      </c>
      <c r="K49" s="52">
        <f t="shared" ref="K49" si="18">J49*H49</f>
        <v>19.32</v>
      </c>
      <c r="L49" s="52">
        <v>46</v>
      </c>
      <c r="M49" s="52">
        <f t="shared" ref="M49" si="19">L49*H49</f>
        <v>46</v>
      </c>
      <c r="N49" s="51">
        <f t="shared" ref="N49" si="20">J49+L49</f>
        <v>65.319999999999993</v>
      </c>
      <c r="O49" s="4">
        <f t="shared" si="17"/>
        <v>65.319999999999993</v>
      </c>
      <c r="P49" s="9"/>
    </row>
    <row r="50" spans="1:16" s="8" customFormat="1" ht="24.75" customHeight="1" x14ac:dyDescent="0.2">
      <c r="A50" s="32">
        <f>IF(I50&lt;&gt;"",1+MAX($A$6:A49),"")</f>
        <v>32</v>
      </c>
      <c r="B50" s="34" t="s">
        <v>40</v>
      </c>
      <c r="C50" s="34" t="s">
        <v>50</v>
      </c>
      <c r="E50" s="30" t="s">
        <v>72</v>
      </c>
      <c r="F50" s="6">
        <v>1</v>
      </c>
      <c r="G50" s="1">
        <v>0</v>
      </c>
      <c r="H50" s="2">
        <f t="shared" si="13"/>
        <v>1</v>
      </c>
      <c r="I50" s="15" t="s">
        <v>30</v>
      </c>
      <c r="J50" s="51">
        <v>21.84</v>
      </c>
      <c r="K50" s="52">
        <f t="shared" ref="K50" si="21">J50*H50</f>
        <v>21.84</v>
      </c>
      <c r="L50" s="52">
        <v>52</v>
      </c>
      <c r="M50" s="52">
        <f t="shared" ref="M50" si="22">L50*H50</f>
        <v>52</v>
      </c>
      <c r="N50" s="51">
        <f t="shared" ref="N50" si="23">J50+L50</f>
        <v>73.84</v>
      </c>
      <c r="O50" s="4">
        <f t="shared" si="17"/>
        <v>73.84</v>
      </c>
      <c r="P50" s="9"/>
    </row>
    <row r="51" spans="1:16" s="8" customFormat="1" ht="24.75" customHeight="1" x14ac:dyDescent="0.2">
      <c r="A51" s="32">
        <f>IF(I51&lt;&gt;"",1+MAX($A$6:A50),"")</f>
        <v>33</v>
      </c>
      <c r="B51" s="34" t="s">
        <v>40</v>
      </c>
      <c r="C51" s="34" t="s">
        <v>50</v>
      </c>
      <c r="E51" s="30" t="s">
        <v>73</v>
      </c>
      <c r="F51" s="6">
        <v>1</v>
      </c>
      <c r="G51" s="1">
        <v>0</v>
      </c>
      <c r="H51" s="2">
        <f t="shared" si="13"/>
        <v>1</v>
      </c>
      <c r="I51" s="15" t="s">
        <v>30</v>
      </c>
      <c r="J51" s="51">
        <v>15.959999999999999</v>
      </c>
      <c r="K51" s="52">
        <f t="shared" ref="K51" si="24">J51*H51</f>
        <v>15.959999999999999</v>
      </c>
      <c r="L51" s="52">
        <v>38</v>
      </c>
      <c r="M51" s="52">
        <f t="shared" ref="M51" si="25">L51*H51</f>
        <v>38</v>
      </c>
      <c r="N51" s="51">
        <f t="shared" ref="N51" si="26">J51+L51</f>
        <v>53.96</v>
      </c>
      <c r="O51" s="4">
        <f t="shared" si="17"/>
        <v>53.96</v>
      </c>
      <c r="P51" s="9"/>
    </row>
    <row r="52" spans="1:16" s="8" customFormat="1" ht="24.75" customHeight="1" x14ac:dyDescent="0.2">
      <c r="A52" s="32">
        <f>IF(I52&lt;&gt;"",1+MAX($A$6:A51),"")</f>
        <v>34</v>
      </c>
      <c r="B52" s="34" t="s">
        <v>40</v>
      </c>
      <c r="C52" s="34" t="s">
        <v>50</v>
      </c>
      <c r="E52" s="30" t="s">
        <v>74</v>
      </c>
      <c r="F52" s="6">
        <v>2</v>
      </c>
      <c r="G52" s="1">
        <v>0</v>
      </c>
      <c r="H52" s="2">
        <f t="shared" si="13"/>
        <v>2</v>
      </c>
      <c r="I52" s="15" t="s">
        <v>30</v>
      </c>
      <c r="J52" s="51">
        <v>22.259999999999998</v>
      </c>
      <c r="K52" s="52">
        <f t="shared" ref="K52:K69" si="27">J52*H52</f>
        <v>44.519999999999996</v>
      </c>
      <c r="L52" s="52">
        <v>53</v>
      </c>
      <c r="M52" s="52">
        <f t="shared" ref="M52:M69" si="28">L52*H52</f>
        <v>106</v>
      </c>
      <c r="N52" s="51">
        <f t="shared" ref="N52:N54" si="29">J52+L52</f>
        <v>75.259999999999991</v>
      </c>
      <c r="O52" s="4">
        <f t="shared" si="17"/>
        <v>150.51999999999998</v>
      </c>
      <c r="P52" s="9"/>
    </row>
    <row r="53" spans="1:16" s="8" customFormat="1" ht="24.75" customHeight="1" x14ac:dyDescent="0.2">
      <c r="A53" s="32">
        <f>IF(I53&lt;&gt;"",1+MAX($A$6:A52),"")</f>
        <v>35</v>
      </c>
      <c r="B53" s="34" t="s">
        <v>40</v>
      </c>
      <c r="C53" s="34" t="s">
        <v>50</v>
      </c>
      <c r="E53" s="30" t="s">
        <v>75</v>
      </c>
      <c r="F53" s="6">
        <v>1</v>
      </c>
      <c r="G53" s="1">
        <v>0</v>
      </c>
      <c r="H53" s="2">
        <f t="shared" si="13"/>
        <v>1</v>
      </c>
      <c r="I53" s="15" t="s">
        <v>30</v>
      </c>
      <c r="J53" s="51">
        <v>26.04</v>
      </c>
      <c r="K53" s="52">
        <f t="shared" ref="K53:K54" si="30">J53*H53</f>
        <v>26.04</v>
      </c>
      <c r="L53" s="52">
        <v>62</v>
      </c>
      <c r="M53" s="52">
        <f t="shared" ref="M53:M54" si="31">L53*H53</f>
        <v>62</v>
      </c>
      <c r="N53" s="51">
        <f t="shared" si="29"/>
        <v>88.039999999999992</v>
      </c>
      <c r="O53" s="4">
        <f t="shared" si="17"/>
        <v>88.039999999999992</v>
      </c>
      <c r="P53" s="9"/>
    </row>
    <row r="54" spans="1:16" s="8" customFormat="1" ht="24.75" customHeight="1" x14ac:dyDescent="0.2">
      <c r="A54" s="32">
        <f>IF(I54&lt;&gt;"",1+MAX($A$6:A53),"")</f>
        <v>36</v>
      </c>
      <c r="B54" s="34" t="s">
        <v>40</v>
      </c>
      <c r="C54" s="34" t="s">
        <v>50</v>
      </c>
      <c r="E54" s="30" t="s">
        <v>76</v>
      </c>
      <c r="F54" s="6">
        <v>1</v>
      </c>
      <c r="G54" s="1">
        <v>0</v>
      </c>
      <c r="H54" s="2">
        <f t="shared" si="13"/>
        <v>1</v>
      </c>
      <c r="I54" s="15" t="s">
        <v>30</v>
      </c>
      <c r="J54" s="51">
        <v>27.3</v>
      </c>
      <c r="K54" s="52">
        <f t="shared" si="30"/>
        <v>27.3</v>
      </c>
      <c r="L54" s="52">
        <v>65</v>
      </c>
      <c r="M54" s="52">
        <f t="shared" si="31"/>
        <v>65</v>
      </c>
      <c r="N54" s="51">
        <f t="shared" si="29"/>
        <v>92.3</v>
      </c>
      <c r="O54" s="4">
        <f t="shared" si="17"/>
        <v>92.3</v>
      </c>
      <c r="P54" s="9"/>
    </row>
    <row r="55" spans="1:16" s="8" customFormat="1" ht="24.75" customHeight="1" x14ac:dyDescent="0.2">
      <c r="A55" s="32">
        <f>IF(I55&lt;&gt;"",1+MAX($A$6:A54),"")</f>
        <v>37</v>
      </c>
      <c r="B55" s="34" t="s">
        <v>40</v>
      </c>
      <c r="C55" s="34" t="s">
        <v>50</v>
      </c>
      <c r="E55" s="30" t="s">
        <v>77</v>
      </c>
      <c r="F55" s="6">
        <v>1</v>
      </c>
      <c r="G55" s="1">
        <v>0</v>
      </c>
      <c r="H55" s="2">
        <f t="shared" si="13"/>
        <v>1</v>
      </c>
      <c r="I55" s="15" t="s">
        <v>30</v>
      </c>
      <c r="J55" s="51">
        <v>30.24</v>
      </c>
      <c r="K55" s="52">
        <f t="shared" ref="K55" si="32">J55*H55</f>
        <v>30.24</v>
      </c>
      <c r="L55" s="52">
        <v>72</v>
      </c>
      <c r="M55" s="52">
        <f t="shared" ref="M55" si="33">L55*H55</f>
        <v>72</v>
      </c>
      <c r="N55" s="51">
        <f t="shared" ref="N55" si="34">J55+L55</f>
        <v>102.24</v>
      </c>
      <c r="O55" s="4">
        <f t="shared" si="17"/>
        <v>102.24</v>
      </c>
      <c r="P55" s="9"/>
    </row>
    <row r="56" spans="1:16" s="8" customFormat="1" ht="24.75" customHeight="1" x14ac:dyDescent="0.2">
      <c r="A56" s="32">
        <f>IF(I56&lt;&gt;"",1+MAX($A$6:A55),"")</f>
        <v>38</v>
      </c>
      <c r="B56" s="34" t="s">
        <v>40</v>
      </c>
      <c r="C56" s="34" t="s">
        <v>50</v>
      </c>
      <c r="E56" s="30" t="s">
        <v>78</v>
      </c>
      <c r="F56" s="6">
        <v>5</v>
      </c>
      <c r="G56" s="1">
        <v>0</v>
      </c>
      <c r="H56" s="2">
        <f t="shared" si="13"/>
        <v>5</v>
      </c>
      <c r="I56" s="15" t="s">
        <v>30</v>
      </c>
      <c r="J56" s="51">
        <v>31.5</v>
      </c>
      <c r="K56" s="52">
        <f t="shared" si="27"/>
        <v>157.5</v>
      </c>
      <c r="L56" s="52">
        <v>75</v>
      </c>
      <c r="M56" s="52">
        <f t="shared" si="28"/>
        <v>375</v>
      </c>
      <c r="N56" s="51">
        <f t="shared" ref="N56:N57" si="35">J56+L56</f>
        <v>106.5</v>
      </c>
      <c r="O56" s="4">
        <f t="shared" si="17"/>
        <v>532.5</v>
      </c>
      <c r="P56" s="9"/>
    </row>
    <row r="57" spans="1:16" s="8" customFormat="1" ht="24.75" customHeight="1" x14ac:dyDescent="0.2">
      <c r="A57" s="32">
        <f>IF(I57&lt;&gt;"",1+MAX($A$6:A56),"")</f>
        <v>39</v>
      </c>
      <c r="B57" s="34" t="s">
        <v>40</v>
      </c>
      <c r="C57" s="34" t="s">
        <v>50</v>
      </c>
      <c r="E57" s="30" t="s">
        <v>79</v>
      </c>
      <c r="F57" s="6">
        <v>2</v>
      </c>
      <c r="G57" s="1">
        <v>0</v>
      </c>
      <c r="H57" s="2">
        <f t="shared" si="13"/>
        <v>2</v>
      </c>
      <c r="I57" s="15" t="s">
        <v>30</v>
      </c>
      <c r="J57" s="51">
        <v>35.699999999999996</v>
      </c>
      <c r="K57" s="52">
        <f t="shared" si="27"/>
        <v>71.399999999999991</v>
      </c>
      <c r="L57" s="52">
        <v>85</v>
      </c>
      <c r="M57" s="52">
        <f t="shared" si="28"/>
        <v>170</v>
      </c>
      <c r="N57" s="51">
        <f t="shared" si="35"/>
        <v>120.69999999999999</v>
      </c>
      <c r="O57" s="4">
        <f t="shared" si="17"/>
        <v>241.39999999999998</v>
      </c>
      <c r="P57" s="9"/>
    </row>
    <row r="58" spans="1:16" s="8" customFormat="1" ht="24.75" customHeight="1" x14ac:dyDescent="0.2">
      <c r="A58" s="32">
        <f>IF(I58&lt;&gt;"",1+MAX($A$6:A57),"")</f>
        <v>40</v>
      </c>
      <c r="B58" s="34" t="s">
        <v>40</v>
      </c>
      <c r="C58" s="34" t="s">
        <v>50</v>
      </c>
      <c r="E58" s="30" t="s">
        <v>80</v>
      </c>
      <c r="F58" s="6">
        <v>1</v>
      </c>
      <c r="G58" s="1">
        <v>0</v>
      </c>
      <c r="H58" s="2">
        <f t="shared" si="13"/>
        <v>1</v>
      </c>
      <c r="I58" s="15" t="s">
        <v>30</v>
      </c>
      <c r="J58" s="51">
        <v>41.16</v>
      </c>
      <c r="K58" s="52">
        <f t="shared" ref="K58" si="36">J58*H58</f>
        <v>41.16</v>
      </c>
      <c r="L58" s="52">
        <v>98</v>
      </c>
      <c r="M58" s="52">
        <f t="shared" ref="M58" si="37">L58*H58</f>
        <v>98</v>
      </c>
      <c r="N58" s="51">
        <f t="shared" ref="N58" si="38">J58+L58</f>
        <v>139.16</v>
      </c>
      <c r="O58" s="4">
        <f t="shared" si="17"/>
        <v>139.16</v>
      </c>
      <c r="P58" s="9"/>
    </row>
    <row r="59" spans="1:16" s="8" customFormat="1" ht="24.75" customHeight="1" x14ac:dyDescent="0.2">
      <c r="A59" s="32">
        <f>IF(I59&lt;&gt;"",1+MAX($A$6:A58),"")</f>
        <v>41</v>
      </c>
      <c r="B59" s="34" t="s">
        <v>40</v>
      </c>
      <c r="C59" s="34" t="s">
        <v>50</v>
      </c>
      <c r="E59" s="30" t="s">
        <v>81</v>
      </c>
      <c r="F59" s="6">
        <v>1</v>
      </c>
      <c r="G59" s="1">
        <v>0</v>
      </c>
      <c r="H59" s="2">
        <f t="shared" si="13"/>
        <v>1</v>
      </c>
      <c r="I59" s="15" t="s">
        <v>30</v>
      </c>
      <c r="J59" s="51">
        <v>49.559999999999995</v>
      </c>
      <c r="K59" s="52">
        <f t="shared" ref="K59:K61" si="39">J59*H59</f>
        <v>49.559999999999995</v>
      </c>
      <c r="L59" s="52">
        <v>118</v>
      </c>
      <c r="M59" s="52">
        <f t="shared" ref="M59:M61" si="40">L59*H59</f>
        <v>118</v>
      </c>
      <c r="N59" s="51">
        <f t="shared" ref="N59:N61" si="41">J59+L59</f>
        <v>167.56</v>
      </c>
      <c r="O59" s="4">
        <f t="shared" si="17"/>
        <v>167.56</v>
      </c>
      <c r="P59" s="9"/>
    </row>
    <row r="60" spans="1:16" s="8" customFormat="1" ht="24.75" customHeight="1" x14ac:dyDescent="0.2">
      <c r="A60" s="32">
        <f>IF(I60&lt;&gt;"",1+MAX($A$6:A59),"")</f>
        <v>42</v>
      </c>
      <c r="B60" s="34" t="s">
        <v>40</v>
      </c>
      <c r="C60" s="34" t="s">
        <v>50</v>
      </c>
      <c r="E60" s="30" t="s">
        <v>82</v>
      </c>
      <c r="F60" s="6">
        <v>1</v>
      </c>
      <c r="G60" s="1">
        <v>0</v>
      </c>
      <c r="H60" s="2">
        <f t="shared" si="13"/>
        <v>1</v>
      </c>
      <c r="I60" s="15" t="s">
        <v>30</v>
      </c>
      <c r="J60" s="51">
        <v>61.32</v>
      </c>
      <c r="K60" s="52">
        <f t="shared" si="39"/>
        <v>61.32</v>
      </c>
      <c r="L60" s="52">
        <v>146</v>
      </c>
      <c r="M60" s="52">
        <f t="shared" si="40"/>
        <v>146</v>
      </c>
      <c r="N60" s="51">
        <f t="shared" si="41"/>
        <v>207.32</v>
      </c>
      <c r="O60" s="4">
        <f t="shared" si="17"/>
        <v>207.32</v>
      </c>
      <c r="P60" s="9"/>
    </row>
    <row r="61" spans="1:16" s="8" customFormat="1" ht="24.75" customHeight="1" x14ac:dyDescent="0.2">
      <c r="A61" s="32">
        <f>IF(I61&lt;&gt;"",1+MAX($A$6:A60),"")</f>
        <v>43</v>
      </c>
      <c r="B61" s="34" t="s">
        <v>40</v>
      </c>
      <c r="C61" s="34" t="s">
        <v>50</v>
      </c>
      <c r="E61" s="30" t="s">
        <v>83</v>
      </c>
      <c r="F61" s="6">
        <v>1</v>
      </c>
      <c r="G61" s="1">
        <v>0</v>
      </c>
      <c r="H61" s="2">
        <f t="shared" si="13"/>
        <v>1</v>
      </c>
      <c r="I61" s="15" t="s">
        <v>30</v>
      </c>
      <c r="J61" s="51">
        <v>69.3</v>
      </c>
      <c r="K61" s="52">
        <f t="shared" si="39"/>
        <v>69.3</v>
      </c>
      <c r="L61" s="52">
        <v>165</v>
      </c>
      <c r="M61" s="52">
        <f t="shared" si="40"/>
        <v>165</v>
      </c>
      <c r="N61" s="51">
        <f t="shared" si="41"/>
        <v>234.3</v>
      </c>
      <c r="O61" s="4">
        <f t="shared" si="17"/>
        <v>234.3</v>
      </c>
      <c r="P61" s="9"/>
    </row>
    <row r="62" spans="1:16" s="8" customFormat="1" ht="24.75" customHeight="1" x14ac:dyDescent="0.2">
      <c r="A62" s="32">
        <f>IF(I62&lt;&gt;"",1+MAX($A$6:A61),"")</f>
        <v>44</v>
      </c>
      <c r="B62" s="34" t="s">
        <v>40</v>
      </c>
      <c r="C62" s="34" t="s">
        <v>50</v>
      </c>
      <c r="E62" s="30" t="s">
        <v>84</v>
      </c>
      <c r="F62" s="6">
        <v>1</v>
      </c>
      <c r="G62" s="1">
        <v>0</v>
      </c>
      <c r="H62" s="2">
        <f t="shared" si="13"/>
        <v>1</v>
      </c>
      <c r="I62" s="15" t="s">
        <v>30</v>
      </c>
      <c r="J62" s="51">
        <v>65.099999999999994</v>
      </c>
      <c r="K62" s="52">
        <f t="shared" ref="K62:K63" si="42">J62*H62</f>
        <v>65.099999999999994</v>
      </c>
      <c r="L62" s="52">
        <v>155</v>
      </c>
      <c r="M62" s="52">
        <f t="shared" ref="M62:M63" si="43">L62*H62</f>
        <v>155</v>
      </c>
      <c r="N62" s="51">
        <f t="shared" ref="N62:N65" si="44">J62+L62</f>
        <v>220.1</v>
      </c>
      <c r="O62" s="4">
        <f t="shared" si="17"/>
        <v>220.1</v>
      </c>
      <c r="P62" s="9"/>
    </row>
    <row r="63" spans="1:16" s="8" customFormat="1" ht="24.75" customHeight="1" x14ac:dyDescent="0.2">
      <c r="A63" s="32">
        <f>IF(I63&lt;&gt;"",1+MAX($A$6:A62),"")</f>
        <v>45</v>
      </c>
      <c r="B63" s="34" t="s">
        <v>40</v>
      </c>
      <c r="C63" s="34" t="s">
        <v>50</v>
      </c>
      <c r="E63" s="30" t="s">
        <v>85</v>
      </c>
      <c r="F63" s="6">
        <v>2</v>
      </c>
      <c r="G63" s="1">
        <v>0</v>
      </c>
      <c r="H63" s="2">
        <f t="shared" si="13"/>
        <v>2</v>
      </c>
      <c r="I63" s="15" t="s">
        <v>30</v>
      </c>
      <c r="J63" s="49">
        <v>42</v>
      </c>
      <c r="K63" s="50">
        <f t="shared" si="42"/>
        <v>84</v>
      </c>
      <c r="L63" s="50">
        <v>100</v>
      </c>
      <c r="M63" s="50">
        <f t="shared" si="43"/>
        <v>200</v>
      </c>
      <c r="N63" s="49">
        <f t="shared" si="44"/>
        <v>142</v>
      </c>
      <c r="O63" s="4">
        <f t="shared" si="17"/>
        <v>284</v>
      </c>
      <c r="P63" s="9"/>
    </row>
    <row r="64" spans="1:16" s="8" customFormat="1" ht="34.5" customHeight="1" x14ac:dyDescent="0.2">
      <c r="A64" s="32">
        <f>IF(I64&lt;&gt;"",1+MAX($A$6:A63),"")</f>
        <v>46</v>
      </c>
      <c r="B64" s="34" t="s">
        <v>40</v>
      </c>
      <c r="C64" s="34" t="s">
        <v>50</v>
      </c>
      <c r="E64" s="30" t="s">
        <v>90</v>
      </c>
      <c r="F64" s="6">
        <v>1</v>
      </c>
      <c r="G64" s="1">
        <v>0</v>
      </c>
      <c r="H64" s="2">
        <f t="shared" si="13"/>
        <v>1</v>
      </c>
      <c r="I64" s="15" t="s">
        <v>30</v>
      </c>
      <c r="J64" s="51">
        <v>1533</v>
      </c>
      <c r="K64" s="37">
        <f t="shared" si="27"/>
        <v>1533</v>
      </c>
      <c r="L64" s="37">
        <v>3650</v>
      </c>
      <c r="M64" s="37">
        <f t="shared" si="28"/>
        <v>3650</v>
      </c>
      <c r="N64" s="51">
        <f t="shared" si="44"/>
        <v>5183</v>
      </c>
      <c r="O64" s="4">
        <f t="shared" si="17"/>
        <v>5183</v>
      </c>
      <c r="P64" s="9"/>
    </row>
    <row r="65" spans="1:16" s="8" customFormat="1" ht="37.5" customHeight="1" x14ac:dyDescent="0.2">
      <c r="A65" s="32">
        <f>IF(I65&lt;&gt;"",1+MAX($A$6:A64),"")</f>
        <v>47</v>
      </c>
      <c r="B65" s="34" t="s">
        <v>40</v>
      </c>
      <c r="C65" s="34" t="s">
        <v>50</v>
      </c>
      <c r="E65" s="30" t="s">
        <v>91</v>
      </c>
      <c r="F65" s="6">
        <v>1</v>
      </c>
      <c r="G65" s="1">
        <v>0</v>
      </c>
      <c r="H65" s="2">
        <f t="shared" si="13"/>
        <v>1</v>
      </c>
      <c r="I65" s="15" t="s">
        <v>30</v>
      </c>
      <c r="J65" s="51">
        <v>1623.3</v>
      </c>
      <c r="K65" s="37">
        <f t="shared" si="27"/>
        <v>1623.3</v>
      </c>
      <c r="L65" s="37">
        <v>3865</v>
      </c>
      <c r="M65" s="37">
        <f t="shared" si="28"/>
        <v>3865</v>
      </c>
      <c r="N65" s="51">
        <f t="shared" si="44"/>
        <v>5488.3</v>
      </c>
      <c r="O65" s="4">
        <f t="shared" si="17"/>
        <v>5488.3</v>
      </c>
      <c r="P65" s="9"/>
    </row>
    <row r="66" spans="1:16" s="8" customFormat="1" ht="24.75" customHeight="1" x14ac:dyDescent="0.2">
      <c r="A66" s="32">
        <f>IF(I66&lt;&gt;"",1+MAX($A$6:A65),"")</f>
        <v>48</v>
      </c>
      <c r="B66" s="34" t="s">
        <v>40</v>
      </c>
      <c r="C66" s="34" t="s">
        <v>50</v>
      </c>
      <c r="E66" s="30" t="s">
        <v>86</v>
      </c>
      <c r="F66" s="6">
        <v>2</v>
      </c>
      <c r="G66" s="1">
        <v>0</v>
      </c>
      <c r="H66" s="2">
        <f t="shared" si="13"/>
        <v>2</v>
      </c>
      <c r="I66" s="15" t="s">
        <v>30</v>
      </c>
      <c r="J66" s="51">
        <v>65.099999999999994</v>
      </c>
      <c r="K66" s="52">
        <f t="shared" ref="K66:K68" si="45">J66*H66</f>
        <v>130.19999999999999</v>
      </c>
      <c r="L66" s="52">
        <v>155</v>
      </c>
      <c r="M66" s="52">
        <f t="shared" ref="M66:M68" si="46">L66*H66</f>
        <v>310</v>
      </c>
      <c r="N66" s="51">
        <f t="shared" ref="N66" si="47">J66+L66</f>
        <v>220.1</v>
      </c>
      <c r="O66" s="4">
        <f t="shared" si="17"/>
        <v>440.2</v>
      </c>
      <c r="P66" s="9"/>
    </row>
    <row r="67" spans="1:16" s="8" customFormat="1" ht="24.75" customHeight="1" x14ac:dyDescent="0.2">
      <c r="A67" s="32">
        <f>IF(I67&lt;&gt;"",1+MAX($A$6:A66),"")</f>
        <v>49</v>
      </c>
      <c r="B67" s="34" t="s">
        <v>40</v>
      </c>
      <c r="C67" s="34" t="s">
        <v>50</v>
      </c>
      <c r="E67" s="30" t="s">
        <v>87</v>
      </c>
      <c r="F67" s="6">
        <v>2</v>
      </c>
      <c r="G67" s="1">
        <v>0</v>
      </c>
      <c r="H67" s="2">
        <f t="shared" si="13"/>
        <v>2</v>
      </c>
      <c r="I67" s="15" t="s">
        <v>30</v>
      </c>
      <c r="J67" s="49">
        <v>39.200000000000003</v>
      </c>
      <c r="K67" s="50">
        <f t="shared" si="45"/>
        <v>78.400000000000006</v>
      </c>
      <c r="L67" s="50">
        <v>100.8</v>
      </c>
      <c r="M67" s="50">
        <f t="shared" si="46"/>
        <v>201.6</v>
      </c>
      <c r="N67" s="49">
        <v>140</v>
      </c>
      <c r="O67" s="4">
        <f t="shared" si="17"/>
        <v>280</v>
      </c>
      <c r="P67" s="9"/>
    </row>
    <row r="68" spans="1:16" s="8" customFormat="1" ht="24.75" customHeight="1" x14ac:dyDescent="0.2">
      <c r="A68" s="32">
        <f>IF(I68&lt;&gt;"",1+MAX($A$6:A67),"")</f>
        <v>50</v>
      </c>
      <c r="B68" s="34" t="s">
        <v>40</v>
      </c>
      <c r="C68" s="34" t="s">
        <v>50</v>
      </c>
      <c r="E68" s="30" t="s">
        <v>88</v>
      </c>
      <c r="F68" s="6">
        <v>1</v>
      </c>
      <c r="G68" s="1">
        <v>0</v>
      </c>
      <c r="H68" s="2">
        <f t="shared" si="13"/>
        <v>1</v>
      </c>
      <c r="I68" s="15" t="s">
        <v>30</v>
      </c>
      <c r="J68" s="49">
        <v>579.6</v>
      </c>
      <c r="K68" s="50">
        <f t="shared" si="45"/>
        <v>579.6</v>
      </c>
      <c r="L68" s="50">
        <v>1380</v>
      </c>
      <c r="M68" s="50">
        <f t="shared" si="46"/>
        <v>1380</v>
      </c>
      <c r="N68" s="49">
        <f t="shared" ref="N68" si="48">J68+L68</f>
        <v>1959.6</v>
      </c>
      <c r="O68" s="4">
        <f t="shared" si="17"/>
        <v>1959.6</v>
      </c>
      <c r="P68" s="9"/>
    </row>
    <row r="69" spans="1:16" s="8" customFormat="1" ht="24.75" customHeight="1" x14ac:dyDescent="0.2">
      <c r="A69" s="32">
        <f>IF(I69&lt;&gt;"",1+MAX($A$6:A68),"")</f>
        <v>51</v>
      </c>
      <c r="B69" s="34" t="s">
        <v>40</v>
      </c>
      <c r="C69" s="34" t="s">
        <v>50</v>
      </c>
      <c r="E69" s="30" t="s">
        <v>89</v>
      </c>
      <c r="F69" s="6">
        <v>1</v>
      </c>
      <c r="G69" s="1">
        <v>0</v>
      </c>
      <c r="H69" s="2">
        <f t="shared" si="13"/>
        <v>1</v>
      </c>
      <c r="I69" s="15" t="s">
        <v>30</v>
      </c>
      <c r="J69" s="49">
        <v>483</v>
      </c>
      <c r="K69" s="50">
        <f t="shared" si="27"/>
        <v>483</v>
      </c>
      <c r="L69" s="50">
        <v>1150</v>
      </c>
      <c r="M69" s="50">
        <f t="shared" si="28"/>
        <v>1150</v>
      </c>
      <c r="N69" s="49">
        <f t="shared" ref="N69" si="49">J69+L69</f>
        <v>1633</v>
      </c>
      <c r="O69" s="4">
        <f t="shared" si="17"/>
        <v>1633</v>
      </c>
      <c r="P69" s="9"/>
    </row>
    <row r="70" spans="1:16" ht="16.5" thickBot="1" x14ac:dyDescent="0.25">
      <c r="A70" s="32" t="str">
        <f>IF(I70&lt;&gt;"",1+MAX($A$1:A69),"")</f>
        <v/>
      </c>
      <c r="B70" s="42"/>
      <c r="C70" s="41"/>
      <c r="D70" s="21"/>
      <c r="E70" s="22"/>
      <c r="F70" s="8"/>
      <c r="G70" s="8"/>
      <c r="H70" s="8"/>
      <c r="J70" s="37"/>
      <c r="K70" s="37"/>
      <c r="L70" s="37"/>
      <c r="M70" s="37"/>
      <c r="N70" s="8"/>
      <c r="O70" s="8"/>
      <c r="P70" s="9"/>
    </row>
    <row r="71" spans="1:16" ht="16.5" thickBot="1" x14ac:dyDescent="0.25">
      <c r="A71" s="63" t="s">
        <v>2</v>
      </c>
      <c r="B71" s="64"/>
      <c r="C71" s="64"/>
      <c r="D71" s="64"/>
      <c r="E71" s="10"/>
      <c r="F71" s="46"/>
      <c r="G71" s="11"/>
      <c r="H71" s="11"/>
      <c r="I71" s="18"/>
      <c r="J71" s="18"/>
      <c r="K71" s="18"/>
      <c r="L71" s="18"/>
      <c r="M71" s="18"/>
      <c r="N71" s="10"/>
      <c r="O71" s="12">
        <f>SUM(O8:O70)</f>
        <v>34643.832000000002</v>
      </c>
      <c r="P71" s="13">
        <f>SUM(P7:P70)</f>
        <v>34643.831999999995</v>
      </c>
    </row>
    <row r="72" spans="1:16" ht="16.5" thickBot="1" x14ac:dyDescent="0.25">
      <c r="A72" s="35" t="s">
        <v>9</v>
      </c>
      <c r="D72" s="36"/>
      <c r="E72" s="10"/>
      <c r="F72" s="46"/>
      <c r="G72" s="11"/>
      <c r="H72" s="11"/>
      <c r="I72" s="18"/>
      <c r="J72" s="18"/>
      <c r="K72" s="18"/>
      <c r="L72" s="18"/>
      <c r="M72" s="18"/>
      <c r="N72" s="14">
        <v>0.25</v>
      </c>
      <c r="O72" s="12">
        <f>N72*O71</f>
        <v>8660.9580000000005</v>
      </c>
      <c r="P72" s="13">
        <f>N72*P71</f>
        <v>8660.9579999999987</v>
      </c>
    </row>
    <row r="73" spans="1:16" ht="16.5" thickBot="1" x14ac:dyDescent="0.25">
      <c r="A73" s="63" t="s">
        <v>8</v>
      </c>
      <c r="B73" s="64"/>
      <c r="C73" s="64"/>
      <c r="D73" s="64"/>
      <c r="E73" s="10"/>
      <c r="F73" s="46"/>
      <c r="G73" s="11"/>
      <c r="H73" s="11"/>
      <c r="I73" s="18"/>
      <c r="J73" s="18"/>
      <c r="K73" s="18"/>
      <c r="L73" s="18"/>
      <c r="M73" s="18"/>
      <c r="N73" s="10"/>
      <c r="O73" s="12">
        <f>SUM(O71:O72)</f>
        <v>43304.79</v>
      </c>
      <c r="P73" s="13">
        <f>SUM(P71:P72)</f>
        <v>43304.789999999994</v>
      </c>
    </row>
    <row r="74" spans="1:16" x14ac:dyDescent="0.2">
      <c r="P74" s="5"/>
    </row>
    <row r="75" spans="1:16" x14ac:dyDescent="0.2">
      <c r="P75" s="5"/>
    </row>
    <row r="76" spans="1:16" x14ac:dyDescent="0.2">
      <c r="P76" s="5"/>
    </row>
    <row r="77" spans="1:16" x14ac:dyDescent="0.2">
      <c r="P77" s="5"/>
    </row>
    <row r="78" spans="1:16" x14ac:dyDescent="0.2">
      <c r="P78" s="5"/>
    </row>
    <row r="79" spans="1:16" x14ac:dyDescent="0.2">
      <c r="E79" s="31"/>
      <c r="P79" s="5"/>
    </row>
    <row r="80" spans="1:16" x14ac:dyDescent="0.2">
      <c r="E80" s="31"/>
      <c r="P80" s="5"/>
    </row>
    <row r="81" spans="16:16" x14ac:dyDescent="0.2">
      <c r="P81" s="5"/>
    </row>
    <row r="82" spans="16:16" x14ac:dyDescent="0.2">
      <c r="P82" s="5"/>
    </row>
    <row r="83" spans="16:16" x14ac:dyDescent="0.2">
      <c r="P83" s="5"/>
    </row>
    <row r="84" spans="16:16" x14ac:dyDescent="0.2">
      <c r="P84" s="5"/>
    </row>
    <row r="85" spans="16:16" x14ac:dyDescent="0.2">
      <c r="P85" s="5"/>
    </row>
    <row r="86" spans="16:16" x14ac:dyDescent="0.2">
      <c r="P86" s="5"/>
    </row>
    <row r="87" spans="16:16" x14ac:dyDescent="0.2">
      <c r="P87" s="5"/>
    </row>
    <row r="88" spans="16:16" x14ac:dyDescent="0.2">
      <c r="P88" s="5"/>
    </row>
    <row r="89" spans="16:16" x14ac:dyDescent="0.2">
      <c r="P89" s="5"/>
    </row>
    <row r="90" spans="16:16" x14ac:dyDescent="0.2">
      <c r="P90" s="5"/>
    </row>
    <row r="91" spans="16:16" x14ac:dyDescent="0.2">
      <c r="P91" s="5"/>
    </row>
    <row r="92" spans="16:16" x14ac:dyDescent="0.2">
      <c r="P92" s="5"/>
    </row>
    <row r="93" spans="16:16" x14ac:dyDescent="0.2">
      <c r="P93" s="5"/>
    </row>
    <row r="94" spans="16:16" x14ac:dyDescent="0.2">
      <c r="P94" s="5"/>
    </row>
    <row r="95" spans="16:16" x14ac:dyDescent="0.2">
      <c r="P95" s="5"/>
    </row>
    <row r="96" spans="16:16" x14ac:dyDescent="0.2">
      <c r="P96" s="5"/>
    </row>
    <row r="97" spans="16:16" x14ac:dyDescent="0.2">
      <c r="P97" s="5"/>
    </row>
    <row r="98" spans="16:16" x14ac:dyDescent="0.2">
      <c r="P98" s="5"/>
    </row>
    <row r="99" spans="16:16" x14ac:dyDescent="0.2">
      <c r="P99" s="5"/>
    </row>
    <row r="100" spans="16:16" x14ac:dyDescent="0.2">
      <c r="P100" s="5"/>
    </row>
    <row r="101" spans="16:16" x14ac:dyDescent="0.2">
      <c r="P101" s="5"/>
    </row>
    <row r="102" spans="16:16" x14ac:dyDescent="0.2">
      <c r="P102" s="5"/>
    </row>
    <row r="103" spans="16:16" x14ac:dyDescent="0.2">
      <c r="P103" s="5"/>
    </row>
    <row r="104" spans="16:16" x14ac:dyDescent="0.2">
      <c r="P104" s="5"/>
    </row>
    <row r="105" spans="16:16" x14ac:dyDescent="0.2">
      <c r="P105" s="5"/>
    </row>
    <row r="106" spans="16:16" x14ac:dyDescent="0.2">
      <c r="P106" s="5"/>
    </row>
    <row r="107" spans="16:16" x14ac:dyDescent="0.2">
      <c r="P107" s="5"/>
    </row>
    <row r="108" spans="16:16" x14ac:dyDescent="0.2">
      <c r="P108" s="5"/>
    </row>
    <row r="109" spans="16:16" x14ac:dyDescent="0.2">
      <c r="P109" s="5"/>
    </row>
    <row r="110" spans="16:16" x14ac:dyDescent="0.2">
      <c r="P110" s="5"/>
    </row>
    <row r="111" spans="16:16" x14ac:dyDescent="0.2">
      <c r="P111" s="5"/>
    </row>
    <row r="112" spans="16:16" x14ac:dyDescent="0.2">
      <c r="P112" s="5"/>
    </row>
    <row r="113" spans="16:16" x14ac:dyDescent="0.2">
      <c r="P113" s="5"/>
    </row>
    <row r="114" spans="16:16" x14ac:dyDescent="0.2">
      <c r="P114" s="5"/>
    </row>
    <row r="115" spans="16:16" x14ac:dyDescent="0.2">
      <c r="P115" s="5"/>
    </row>
    <row r="116" spans="16:16" x14ac:dyDescent="0.2">
      <c r="P116" s="5"/>
    </row>
    <row r="117" spans="16:16" x14ac:dyDescent="0.2">
      <c r="P117" s="5"/>
    </row>
    <row r="118" spans="16:16" x14ac:dyDescent="0.2">
      <c r="P118" s="5"/>
    </row>
    <row r="119" spans="16:16" x14ac:dyDescent="0.2">
      <c r="P119" s="5"/>
    </row>
    <row r="120" spans="16:16" x14ac:dyDescent="0.2">
      <c r="P120" s="5"/>
    </row>
    <row r="121" spans="16:16" x14ac:dyDescent="0.2">
      <c r="P121" s="5"/>
    </row>
    <row r="122" spans="16:16" x14ac:dyDescent="0.2">
      <c r="P122" s="5"/>
    </row>
    <row r="123" spans="16:16" x14ac:dyDescent="0.2">
      <c r="P123" s="5"/>
    </row>
    <row r="124" spans="16:16" x14ac:dyDescent="0.2">
      <c r="P124" s="5"/>
    </row>
    <row r="125" spans="16:16" x14ac:dyDescent="0.2">
      <c r="P125" s="5"/>
    </row>
    <row r="126" spans="16:16" x14ac:dyDescent="0.2">
      <c r="P126" s="5"/>
    </row>
    <row r="127" spans="16:16" x14ac:dyDescent="0.2">
      <c r="P127" s="5"/>
    </row>
    <row r="128" spans="16:16" x14ac:dyDescent="0.2">
      <c r="P128" s="5"/>
    </row>
    <row r="129" spans="16:16" x14ac:dyDescent="0.2">
      <c r="P129" s="5"/>
    </row>
    <row r="130" spans="16:16" x14ac:dyDescent="0.2">
      <c r="P130" s="5"/>
    </row>
    <row r="131" spans="16:16" x14ac:dyDescent="0.2">
      <c r="P131" s="5"/>
    </row>
    <row r="132" spans="16:16" x14ac:dyDescent="0.2">
      <c r="P132" s="5"/>
    </row>
    <row r="133" spans="16:16" x14ac:dyDescent="0.2">
      <c r="P133" s="5"/>
    </row>
    <row r="134" spans="16:16" x14ac:dyDescent="0.2">
      <c r="P134" s="5"/>
    </row>
    <row r="135" spans="16:16" x14ac:dyDescent="0.2">
      <c r="P135" s="5"/>
    </row>
    <row r="136" spans="16:16" x14ac:dyDescent="0.2">
      <c r="P136" s="5"/>
    </row>
    <row r="137" spans="16:16" x14ac:dyDescent="0.2">
      <c r="P137" s="5"/>
    </row>
    <row r="138" spans="16:16" x14ac:dyDescent="0.2">
      <c r="P138" s="5"/>
    </row>
    <row r="139" spans="16:16" x14ac:dyDescent="0.2">
      <c r="P139" s="5"/>
    </row>
    <row r="140" spans="16:16" x14ac:dyDescent="0.2">
      <c r="P140" s="5"/>
    </row>
    <row r="141" spans="16:16" x14ac:dyDescent="0.2">
      <c r="P141" s="5"/>
    </row>
    <row r="142" spans="16:16" x14ac:dyDescent="0.2">
      <c r="P142" s="5"/>
    </row>
    <row r="143" spans="16:16" x14ac:dyDescent="0.2">
      <c r="P143" s="5"/>
    </row>
    <row r="144" spans="16:16" x14ac:dyDescent="0.2">
      <c r="P144" s="5"/>
    </row>
  </sheetData>
  <mergeCells count="13">
    <mergeCell ref="A3:D3"/>
    <mergeCell ref="J3:K3"/>
    <mergeCell ref="L3:P3"/>
    <mergeCell ref="A4:D4"/>
    <mergeCell ref="J1:K1"/>
    <mergeCell ref="L1:P1"/>
    <mergeCell ref="J2:K2"/>
    <mergeCell ref="L2:P2"/>
    <mergeCell ref="A73:D73"/>
    <mergeCell ref="A71:D71"/>
    <mergeCell ref="G17:J17"/>
    <mergeCell ref="G15:J15"/>
    <mergeCell ref="G16:J16"/>
  </mergeCells>
  <phoneticPr fontId="35" type="noConversion"/>
  <hyperlinks>
    <hyperlink ref="A3" r:id="rId1"/>
  </hyperlinks>
  <printOptions horizontalCentered="1" verticalCentered="1"/>
  <pageMargins left="0.7" right="0.7" top="0.75" bottom="0.75" header="0.3" footer="0.3"/>
  <pageSetup scale="16" orientation="portrait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DF0DB18-D6ED-449C-8883-38F73D951364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Detailed Estimate</vt:lpstr>
      <vt:lpstr>'Detailed Estimate'!Print_Area</vt:lpstr>
      <vt:lpstr>SUMMARY!Print_Area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Dell</cp:lastModifiedBy>
  <cp:lastPrinted>2015-08-27T19:22:37Z</cp:lastPrinted>
  <dcterms:created xsi:type="dcterms:W3CDTF">2004-05-05T14:08:18Z</dcterms:created>
  <dcterms:modified xsi:type="dcterms:W3CDTF">2023-09-19T13:38:53Z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{DDF0DB18-D6ED-449C-8883-38F73D951364}</vt:lpwstr>
  </property>
</Properties>
</file>